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4TO TRIMESTRE\PARA PUBLICAR\"/>
    </mc:Choice>
  </mc:AlternateContent>
  <xr:revisionPtr revIDLastSave="0" documentId="8_{D0CCF11E-31D3-4202-AF9F-F6D1D108E903}" xr6:coauthVersionLast="46" xr6:coauthVersionMax="46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externalReferences>
    <externalReference r:id="rId5"/>
  </externalReferenc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11" i="1"/>
  <c r="E24" i="1"/>
  <c r="E11" i="1"/>
  <c r="D11" i="1"/>
  <c r="H24" i="1"/>
  <c r="G24" i="1"/>
  <c r="G21" i="1" s="1"/>
  <c r="F24" i="1"/>
  <c r="F21" i="1" s="1"/>
  <c r="E21" i="1"/>
  <c r="D24" i="1"/>
  <c r="D21" i="1" s="1"/>
  <c r="C24" i="1"/>
  <c r="C21" i="1" s="1"/>
  <c r="H12" i="1"/>
  <c r="G12" i="1"/>
  <c r="G9" i="1" s="1"/>
  <c r="F12" i="1"/>
  <c r="F9" i="1" s="1"/>
  <c r="E12" i="1"/>
  <c r="D12" i="1"/>
  <c r="D9" i="1" s="1"/>
  <c r="C12" i="1"/>
  <c r="C9" i="1" s="1"/>
  <c r="C32" i="1" s="1"/>
  <c r="H21" i="1" l="1"/>
  <c r="H9" i="1"/>
  <c r="E9" i="1"/>
  <c r="E32" i="1" s="1"/>
  <c r="F32" i="1"/>
  <c r="G32" i="1"/>
  <c r="D32" i="1"/>
  <c r="G24" i="3"/>
  <c r="F24" i="3"/>
  <c r="E24" i="3"/>
  <c r="D24" i="3"/>
  <c r="C24" i="3"/>
  <c r="B24" i="3"/>
  <c r="A24" i="3"/>
  <c r="G23" i="3"/>
  <c r="F23" i="3"/>
  <c r="E23" i="3"/>
  <c r="D23" i="3"/>
  <c r="C23" i="3"/>
  <c r="B23" i="3"/>
  <c r="A23" i="3"/>
  <c r="G22" i="3"/>
  <c r="F22" i="3"/>
  <c r="E22" i="3"/>
  <c r="D22" i="3"/>
  <c r="C22" i="3"/>
  <c r="B22" i="3"/>
  <c r="A22" i="3"/>
  <c r="G21" i="3"/>
  <c r="F21" i="3"/>
  <c r="E21" i="3"/>
  <c r="D21" i="3"/>
  <c r="C21" i="3"/>
  <c r="B21" i="3"/>
  <c r="A21" i="3"/>
  <c r="G20" i="3"/>
  <c r="F20" i="3"/>
  <c r="E20" i="3"/>
  <c r="D20" i="3"/>
  <c r="C20" i="3"/>
  <c r="B20" i="3"/>
  <c r="A20" i="3"/>
  <c r="G19" i="3"/>
  <c r="F19" i="3"/>
  <c r="E19" i="3"/>
  <c r="D19" i="3"/>
  <c r="C19" i="3"/>
  <c r="B19" i="3"/>
  <c r="A19" i="3"/>
  <c r="G18" i="3"/>
  <c r="F18" i="3"/>
  <c r="E18" i="3"/>
  <c r="D18" i="3"/>
  <c r="C18" i="3"/>
  <c r="B18" i="3"/>
  <c r="A18" i="3"/>
  <c r="G17" i="3"/>
  <c r="F17" i="3"/>
  <c r="E17" i="3"/>
  <c r="D17" i="3"/>
  <c r="C17" i="3"/>
  <c r="B17" i="3"/>
  <c r="A17" i="3"/>
  <c r="G16" i="3"/>
  <c r="F16" i="3"/>
  <c r="E16" i="3"/>
  <c r="D16" i="3"/>
  <c r="C16" i="3"/>
  <c r="B16" i="3"/>
  <c r="A16" i="3"/>
  <c r="G15" i="3"/>
  <c r="F15" i="3"/>
  <c r="E15" i="3"/>
  <c r="D15" i="3"/>
  <c r="C15" i="3"/>
  <c r="B15" i="3"/>
  <c r="A15" i="3"/>
  <c r="G14" i="3"/>
  <c r="F14" i="3"/>
  <c r="E14" i="3"/>
  <c r="D14" i="3"/>
  <c r="C14" i="3"/>
  <c r="B14" i="3"/>
  <c r="A14" i="3"/>
  <c r="G13" i="3"/>
  <c r="F13" i="3"/>
  <c r="E13" i="3"/>
  <c r="D13" i="3"/>
  <c r="C13" i="3"/>
  <c r="B13" i="3"/>
  <c r="A13" i="3"/>
  <c r="G12" i="3"/>
  <c r="F12" i="3"/>
  <c r="E12" i="3"/>
  <c r="D12" i="3"/>
  <c r="C12" i="3"/>
  <c r="B12" i="3"/>
  <c r="A12" i="3"/>
  <c r="G11" i="3"/>
  <c r="F11" i="3"/>
  <c r="E11" i="3"/>
  <c r="D11" i="3"/>
  <c r="C11" i="3"/>
  <c r="B11" i="3"/>
  <c r="A11" i="3"/>
  <c r="G10" i="3"/>
  <c r="F10" i="3"/>
  <c r="E10" i="3"/>
  <c r="D10" i="3"/>
  <c r="C10" i="3"/>
  <c r="B10" i="3"/>
  <c r="A10" i="3"/>
  <c r="G9" i="3"/>
  <c r="F9" i="3"/>
  <c r="E9" i="3"/>
  <c r="D9" i="3"/>
  <c r="C9" i="3"/>
  <c r="B9" i="3"/>
  <c r="A9" i="3"/>
  <c r="G8" i="3"/>
  <c r="F8" i="3"/>
  <c r="E8" i="3"/>
  <c r="D8" i="3"/>
  <c r="C8" i="3"/>
  <c r="B8" i="3"/>
  <c r="A8" i="3"/>
  <c r="G7" i="3"/>
  <c r="F7" i="3"/>
  <c r="E7" i="3"/>
  <c r="D7" i="3"/>
  <c r="C7" i="3"/>
  <c r="B7" i="3"/>
  <c r="A7" i="3"/>
  <c r="G6" i="3"/>
  <c r="F6" i="3"/>
  <c r="E6" i="3"/>
  <c r="D6" i="3"/>
  <c r="C6" i="3"/>
  <c r="B6" i="3"/>
  <c r="A6" i="3"/>
  <c r="G5" i="3"/>
  <c r="F5" i="3"/>
  <c r="E5" i="3"/>
  <c r="D5" i="3"/>
  <c r="C5" i="3"/>
  <c r="B5" i="3"/>
  <c r="A5" i="3"/>
  <c r="G4" i="3"/>
  <c r="F4" i="3"/>
  <c r="E4" i="3"/>
  <c r="D4" i="3"/>
  <c r="C4" i="3"/>
  <c r="B4" i="3"/>
  <c r="A4" i="3"/>
  <c r="G3" i="3"/>
  <c r="F3" i="3"/>
  <c r="E3" i="3"/>
  <c r="D3" i="3"/>
  <c r="C3" i="3"/>
  <c r="B3" i="3"/>
  <c r="A3" i="3"/>
  <c r="G2" i="3"/>
  <c r="F2" i="3"/>
  <c r="E2" i="3"/>
  <c r="D2" i="3"/>
  <c r="C2" i="3"/>
  <c r="B2" i="3"/>
  <c r="A2" i="3"/>
  <c r="G1" i="3"/>
  <c r="F1" i="3"/>
  <c r="E1" i="3"/>
  <c r="D1" i="3"/>
  <c r="C1" i="3"/>
  <c r="B1" i="3"/>
  <c r="H32" i="1" l="1"/>
</calcChain>
</file>

<file path=xl/sharedStrings.xml><?xml version="1.0" encoding="utf-8"?>
<sst xmlns="http://schemas.openxmlformats.org/spreadsheetml/2006/main" count="61" uniqueCount="43">
  <si>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</si>
  <si>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</si>
  <si>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</si>
  <si>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</si>
  <si>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</si>
  <si>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</si>
  <si>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</si>
  <si>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</si>
  <si>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</si>
  <si>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</si>
  <si>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</si>
  <si>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</si>
  <si>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</si>
  <si>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</si>
  <si>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</si>
  <si>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</si>
  <si>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</si>
  <si>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</si>
  <si>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</si>
  <si>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</si>
  <si>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</si>
  <si>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</si>
  <si>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</si>
  <si>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</si>
  <si>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</si>
  <si>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* Nota: Los importes corresponden a las cifras presentadas por la Secretaría de Salud, y corresponden al Fondo de Aportaciones para los Servicios de Salud (FASSA), Convenio de Fortalecimiento a la Atención Médica (FAM); así como al Acuerdo para el Fortalecimiento de Acciones de Salud Pública en las Entidades (AFASPR).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</si>
  <si>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</si>
  <si>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</si>
  <si>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</si>
  <si>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</si>
  <si>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</si>
  <si>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</si>
  <si>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</si>
  <si>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</si>
  <si>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</si>
  <si>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</si>
  <si>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</si>
  <si>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</si>
  <si>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</si>
  <si>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</si>
  <si>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</si>
  <si>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</si>
  <si>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Periodo de Enero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</si>
</sst>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\-\ #,##0.00"/>
    <numFmt numFmtId="166" formatCode="#,##0.00&quot;*&quot;;\-\ #&quot;*&quot;\,##0.00&quot;*&quot;"/>
  </numFmts>
  <fonts count="30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165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166" fontId="4" fillId="0" borderId="15" xfId="58" applyNumberFormat="1" applyFont="1" applyBorder="1" applyAlignment="1">
      <alignment horizontal="right" vertical="center" wrapText="1"/>
    </xf>
    <xf numFmtId="166" fontId="5" fillId="0" borderId="15" xfId="58" applyNumberFormat="1" applyFont="1" applyBorder="1" applyAlignment="1">
      <alignment horizontal="right" vertical="center" wrapText="1"/>
    </xf>
    <xf numFmtId="4" fontId="19" fillId="21" borderId="22" xfId="51" applyNumberFormat="1">
      <alignment horizontal="right" vertical="center"/>
    </xf>
    <xf numFmtId="0" fontId="19" fillId="10" borderId="22" xfId="53" quotePrefix="1" applyNumberFormat="1">
      <alignment horizontal="left" vertical="center" indent="1"/>
    </xf>
    <xf numFmtId="0" fontId="17" fillId="9" borderId="22" xfId="20" quotePrefix="1" applyNumberFormat="1">
      <alignment horizontal="left" vertical="center" indent="1"/>
    </xf>
    <xf numFmtId="4" fontId="17" fillId="9" borderId="22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2" xfId="39" quotePrefix="1" applyAlignment="1">
      <alignment horizontal="left" vertical="top" wrapText="1" inden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Text" xfId="37" xr:uid="{00000000-0005-0000-0000-00001F000000}"/>
    <cellStyle name="SAPBEXHLevel0" xfId="38" xr:uid="{00000000-0005-0000-0000-000020000000}"/>
    <cellStyle name="SAPBEXHLevel0X" xfId="39" xr:uid="{00000000-0005-0000-0000-000021000000}"/>
    <cellStyle name="SAPBEXHLevel1" xfId="40" xr:uid="{00000000-0005-0000-0000-000022000000}"/>
    <cellStyle name="SAPBEXHLevel1X" xfId="41" xr:uid="{00000000-0005-0000-0000-000023000000}"/>
    <cellStyle name="SAPBEXHLevel2" xfId="42" xr:uid="{00000000-0005-0000-0000-000024000000}"/>
    <cellStyle name="SAPBEXHLevel2X" xfId="43" xr:uid="{00000000-0005-0000-0000-000025000000}"/>
    <cellStyle name="SAPBEXHLevel3" xfId="44" xr:uid="{00000000-0005-0000-0000-000026000000}"/>
    <cellStyle name="SAPBEXHLevel3X" xfId="45" xr:uid="{00000000-0005-0000-0000-000027000000}"/>
    <cellStyle name="SAPBEXinputData" xfId="46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161924</xdr:rowOff>
    </xdr:from>
    <xdr:to>
      <xdr:col>9</xdr:col>
      <xdr:colOff>1006474</xdr:colOff>
      <xdr:row>7</xdr:row>
      <xdr:rowOff>149224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323849"/>
          <a:ext cx="9474200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3" name="BExS3ZEWIZM6BFGQN0NUHRPHIRD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4" name="BEx74LDUK4NN6PQXORSELSZ4WE8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5" name="BExZNR5AAO2S0GZWHV1DQ7ZMW17M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6" name="BEx5LJJD0SLB4T30XI5RHQ37JE0B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7" name="BEx3I4MHJJOROXQIXTD1KQI6TLJ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8" name="BExKSAJGEBHOXH37T59PI6R70LNQ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9" name="BExCY9F7DR635QLXV9OU3TIV4SG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0" name="BExSB7PB98I9P2LB3BNJCSB46L1Y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</xdr:row>
      <xdr:rowOff>6350</xdr:rowOff>
    </xdr:from>
    <xdr:to>
      <xdr:col>5</xdr:col>
      <xdr:colOff>73025</xdr:colOff>
      <xdr:row>2</xdr:row>
      <xdr:rowOff>57150</xdr:rowOff>
    </xdr:to>
    <xdr:pic macro="[1]!DesignIconClicked">
      <xdr:nvPicPr>
        <xdr:cNvPr id="11" name="BExCYS5MX0JXXCZ03CV0GQP76YU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2</xdr:row>
      <xdr:rowOff>82550</xdr:rowOff>
    </xdr:from>
    <xdr:to>
      <xdr:col>5</xdr:col>
      <xdr:colOff>73025</xdr:colOff>
      <xdr:row>2</xdr:row>
      <xdr:rowOff>133350</xdr:rowOff>
    </xdr:to>
    <xdr:pic macro="[1]!DesignIconClicked">
      <xdr:nvPicPr>
        <xdr:cNvPr id="12" name="BEx9HP5D7P6JRIL23W6M90RAMPI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</xdr:row>
      <xdr:rowOff>6350</xdr:rowOff>
    </xdr:from>
    <xdr:to>
      <xdr:col>6</xdr:col>
      <xdr:colOff>76200</xdr:colOff>
      <xdr:row>2</xdr:row>
      <xdr:rowOff>57150</xdr:rowOff>
    </xdr:to>
    <xdr:pic macro="[1]!DesignIconClicked">
      <xdr:nvPicPr>
        <xdr:cNvPr id="13" name="BExVUAXP0Z7UW38JZXH3W6J93XE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2</xdr:row>
      <xdr:rowOff>82550</xdr:rowOff>
    </xdr:from>
    <xdr:to>
      <xdr:col>6</xdr:col>
      <xdr:colOff>76200</xdr:colOff>
      <xdr:row>2</xdr:row>
      <xdr:rowOff>133350</xdr:rowOff>
    </xdr:to>
    <xdr:pic macro="[1]!DesignIconClicked">
      <xdr:nvPicPr>
        <xdr:cNvPr id="14" name="BExOK704MW689OK5N71PCVXOYVM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</xdr:row>
      <xdr:rowOff>6350</xdr:rowOff>
    </xdr:from>
    <xdr:to>
      <xdr:col>7</xdr:col>
      <xdr:colOff>79375</xdr:colOff>
      <xdr:row>2</xdr:row>
      <xdr:rowOff>57150</xdr:rowOff>
    </xdr:to>
    <xdr:pic macro="[1]!DesignIconClicked">
      <xdr:nvPicPr>
        <xdr:cNvPr id="15" name="BEx5JU8XWS1K8IUSGVKXQV0AZI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2</xdr:row>
      <xdr:rowOff>82550</xdr:rowOff>
    </xdr:from>
    <xdr:to>
      <xdr:col>7</xdr:col>
      <xdr:colOff>79375</xdr:colOff>
      <xdr:row>2</xdr:row>
      <xdr:rowOff>133350</xdr:rowOff>
    </xdr:to>
    <xdr:pic macro="[1]!DesignIconClicked">
      <xdr:nvPicPr>
        <xdr:cNvPr id="16" name="BExZST29KBL71QLZWXR6PX5L1SOW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2</xdr:row>
      <xdr:rowOff>6350</xdr:rowOff>
    </xdr:from>
    <xdr:to>
      <xdr:col>8</xdr:col>
      <xdr:colOff>82550</xdr:colOff>
      <xdr:row>2</xdr:row>
      <xdr:rowOff>57150</xdr:rowOff>
    </xdr:to>
    <xdr:pic macro="[1]!DesignIconClicked">
      <xdr:nvPicPr>
        <xdr:cNvPr id="17" name="BExS0XQ21KWJ5GDW6G2Y3V0YW7KV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2</xdr:row>
      <xdr:rowOff>82550</xdr:rowOff>
    </xdr:from>
    <xdr:to>
      <xdr:col>8</xdr:col>
      <xdr:colOff>82550</xdr:colOff>
      <xdr:row>2</xdr:row>
      <xdr:rowOff>133350</xdr:rowOff>
    </xdr:to>
    <xdr:pic macro="[1]!DesignIconClicked">
      <xdr:nvPicPr>
        <xdr:cNvPr id="18" name="BExTUW10D97JGOXRK2BU39EHQQ8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2</xdr:row>
      <xdr:rowOff>6350</xdr:rowOff>
    </xdr:from>
    <xdr:to>
      <xdr:col>9</xdr:col>
      <xdr:colOff>73025</xdr:colOff>
      <xdr:row>2</xdr:row>
      <xdr:rowOff>57150</xdr:rowOff>
    </xdr:to>
    <xdr:pic macro="[1]!DesignIconClicked">
      <xdr:nvPicPr>
        <xdr:cNvPr id="19" name="BExSF0YTU5CRRRC0856SKNNS8QJ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2</xdr:row>
      <xdr:rowOff>82550</xdr:rowOff>
    </xdr:from>
    <xdr:to>
      <xdr:col>9</xdr:col>
      <xdr:colOff>73025</xdr:colOff>
      <xdr:row>2</xdr:row>
      <xdr:rowOff>133350</xdr:rowOff>
    </xdr:to>
    <xdr:pic macro="[1]!DesignIconClicked">
      <xdr:nvPicPr>
        <xdr:cNvPr id="20" name="BExOD3NU0CFHV2FAIABQJQR9YNFW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8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0.85546875" customWidth="1"/>
    <col min="2" max="2" width="60.7109375" customWidth="1"/>
    <col min="3" max="8" width="18" customWidth="1"/>
    <col min="9" max="9" width="0.85546875" customWidth="1"/>
  </cols>
  <sheetData>
    <row r="1" spans="2:8" ht="4.5" customHeight="1" thickBot="1" x14ac:dyDescent="0.25">
      <c r="B1" s="1"/>
      <c r="C1" s="13"/>
      <c r="E1" s="1"/>
    </row>
    <row r="2" spans="2:8" ht="18" x14ac:dyDescent="0.2">
      <c r="B2" s="29" t="s">
        <v>24</v>
      </c>
      <c r="C2" s="30"/>
      <c r="D2" s="30"/>
      <c r="E2" s="30"/>
      <c r="F2" s="30"/>
      <c r="G2" s="30"/>
      <c r="H2" s="31"/>
    </row>
    <row r="3" spans="2:8" ht="15" x14ac:dyDescent="0.2">
      <c r="B3" s="32" t="s">
        <v>0</v>
      </c>
      <c r="C3" s="33"/>
      <c r="D3" s="33"/>
      <c r="E3" s="33"/>
      <c r="F3" s="33"/>
      <c r="G3" s="33"/>
      <c r="H3" s="34"/>
    </row>
    <row r="4" spans="2:8" x14ac:dyDescent="0.2">
      <c r="B4" s="35" t="s">
        <v>1</v>
      </c>
      <c r="C4" s="36"/>
      <c r="D4" s="36"/>
      <c r="E4" s="36"/>
      <c r="F4" s="36"/>
      <c r="G4" s="36"/>
      <c r="H4" s="37"/>
    </row>
    <row r="5" spans="2:8" x14ac:dyDescent="0.2">
      <c r="B5" s="38" t="s">
        <v>42</v>
      </c>
      <c r="C5" s="39"/>
      <c r="D5" s="39"/>
      <c r="E5" s="39"/>
      <c r="F5" s="39"/>
      <c r="G5" s="39"/>
      <c r="H5" s="40"/>
    </row>
    <row r="6" spans="2:8" ht="13.5" thickBot="1" x14ac:dyDescent="0.25">
      <c r="B6" s="41" t="s">
        <v>2</v>
      </c>
      <c r="C6" s="42"/>
      <c r="D6" s="42"/>
      <c r="E6" s="42"/>
      <c r="F6" s="42"/>
      <c r="G6" s="42"/>
      <c r="H6" s="43"/>
    </row>
    <row r="7" spans="2:8" ht="13.5" thickBot="1" x14ac:dyDescent="0.25">
      <c r="B7" s="44" t="s">
        <v>3</v>
      </c>
      <c r="C7" s="46" t="s">
        <v>4</v>
      </c>
      <c r="D7" s="47"/>
      <c r="E7" s="47"/>
      <c r="F7" s="47"/>
      <c r="G7" s="48"/>
      <c r="H7" s="49" t="s">
        <v>5</v>
      </c>
    </row>
    <row r="8" spans="2:8" ht="24.75" thickBot="1" x14ac:dyDescent="0.25">
      <c r="B8" s="45"/>
      <c r="C8" s="11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50"/>
    </row>
    <row r="9" spans="2:8" x14ac:dyDescent="0.2">
      <c r="B9" s="2" t="s">
        <v>11</v>
      </c>
      <c r="C9" s="3">
        <f>C10+C11+C12+C15+C16+C19</f>
        <v>9265563202</v>
      </c>
      <c r="D9" s="3">
        <f t="shared" ref="D9:H9" si="0">D10+D11+D12+D15+D16+D19</f>
        <v>2273133172.5699997</v>
      </c>
      <c r="E9" s="3">
        <f t="shared" si="0"/>
        <v>11538696374.570002</v>
      </c>
      <c r="F9" s="3">
        <f t="shared" si="0"/>
        <v>11030481566.219999</v>
      </c>
      <c r="G9" s="3">
        <f t="shared" si="0"/>
        <v>8964575867.7799988</v>
      </c>
      <c r="H9" s="3">
        <f t="shared" si="0"/>
        <v>508214808.3499999</v>
      </c>
    </row>
    <row r="10" spans="2:8" x14ac:dyDescent="0.2">
      <c r="B10" s="2" t="s">
        <v>12</v>
      </c>
      <c r="C10" s="3">
        <v>3328408423</v>
      </c>
      <c r="D10" s="3">
        <v>-353709848.75</v>
      </c>
      <c r="E10" s="3">
        <v>2974698574.25</v>
      </c>
      <c r="F10" s="3">
        <v>2974428797.3400002</v>
      </c>
      <c r="G10" s="3">
        <v>2273981361.6300001</v>
      </c>
      <c r="H10" s="3">
        <v>269776.90999984741</v>
      </c>
    </row>
    <row r="11" spans="2:8" x14ac:dyDescent="0.2">
      <c r="B11" s="2" t="s">
        <v>13</v>
      </c>
      <c r="C11" s="3">
        <v>3012291337</v>
      </c>
      <c r="D11" s="3">
        <f>889819806.9+2701705.29</f>
        <v>892521512.18999994</v>
      </c>
      <c r="E11" s="3">
        <f>3902111143.9+2701705.29</f>
        <v>3904812849.1900001</v>
      </c>
      <c r="F11" s="3">
        <v>3904412843.27</v>
      </c>
      <c r="G11" s="3">
        <v>3089071287.6300001</v>
      </c>
      <c r="H11" s="3">
        <f t="shared" ref="H11" si="1">E11-F11</f>
        <v>400005.92000007629</v>
      </c>
    </row>
    <row r="12" spans="2:8" x14ac:dyDescent="0.2">
      <c r="B12" s="2" t="s">
        <v>14</v>
      </c>
      <c r="C12" s="20">
        <f>C13+C14</f>
        <v>381626383</v>
      </c>
      <c r="D12" s="20">
        <f t="shared" ref="D12:H12" si="2">D13+D14</f>
        <v>2264807205.8499999</v>
      </c>
      <c r="E12" s="20">
        <f t="shared" si="2"/>
        <v>2646433588.8499999</v>
      </c>
      <c r="F12" s="20">
        <f t="shared" si="2"/>
        <v>2140177309.8699999</v>
      </c>
      <c r="G12" s="20">
        <f t="shared" si="2"/>
        <v>2080398907.98</v>
      </c>
      <c r="H12" s="20">
        <f t="shared" si="2"/>
        <v>506256278.98000002</v>
      </c>
    </row>
    <row r="13" spans="2:8" x14ac:dyDescent="0.2">
      <c r="B13" s="4" t="s">
        <v>15</v>
      </c>
      <c r="C13" s="21">
        <v>92620723.150000006</v>
      </c>
      <c r="D13" s="21">
        <v>385924130</v>
      </c>
      <c r="E13" s="21">
        <v>438327848.14999998</v>
      </c>
      <c r="F13" s="21">
        <v>306612803</v>
      </c>
      <c r="G13" s="21">
        <v>284736145</v>
      </c>
      <c r="H13" s="21">
        <v>131715045.15000001</v>
      </c>
    </row>
    <row r="14" spans="2:8" x14ac:dyDescent="0.2">
      <c r="B14" s="4" t="s">
        <v>16</v>
      </c>
      <c r="C14" s="21">
        <v>289005659.85000002</v>
      </c>
      <c r="D14" s="21">
        <v>1878883075.8499999</v>
      </c>
      <c r="E14" s="21">
        <v>2208105740.6999998</v>
      </c>
      <c r="F14" s="21">
        <v>1833564506.8699999</v>
      </c>
      <c r="G14" s="21">
        <v>1795662762.98</v>
      </c>
      <c r="H14" s="21">
        <v>374541233.82999998</v>
      </c>
    </row>
    <row r="15" spans="2:8" x14ac:dyDescent="0.2">
      <c r="B15" s="2" t="s">
        <v>17</v>
      </c>
      <c r="C15" s="3">
        <v>2542263747</v>
      </c>
      <c r="D15" s="3">
        <v>-530520925.89999998</v>
      </c>
      <c r="E15" s="3">
        <v>2011742821.0999999</v>
      </c>
      <c r="F15" s="3">
        <v>2010454074.5599999</v>
      </c>
      <c r="G15" s="3">
        <v>1521124310.54</v>
      </c>
      <c r="H15" s="3">
        <v>1288746.5399999619</v>
      </c>
    </row>
    <row r="16" spans="2:8" ht="24" x14ac:dyDescent="0.2">
      <c r="B16" s="2" t="s">
        <v>18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">
      <c r="B17" s="6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">
      <c r="B18" s="6" t="s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">
      <c r="B19" s="2" t="s">
        <v>21</v>
      </c>
      <c r="C19" s="3">
        <v>973312</v>
      </c>
      <c r="D19" s="3">
        <v>35229.18</v>
      </c>
      <c r="E19" s="3">
        <v>1008541.18</v>
      </c>
      <c r="F19" s="3">
        <v>1008541.18</v>
      </c>
      <c r="G19" s="3">
        <v>0</v>
      </c>
      <c r="H19" s="3">
        <v>0</v>
      </c>
    </row>
    <row r="20" spans="2:8" x14ac:dyDescent="0.2">
      <c r="B20" s="4"/>
      <c r="C20" s="3"/>
      <c r="D20" s="3"/>
      <c r="E20" s="7"/>
      <c r="F20" s="3"/>
      <c r="G20" s="3"/>
      <c r="H20" s="7"/>
    </row>
    <row r="21" spans="2:8" x14ac:dyDescent="0.2">
      <c r="B21" s="2" t="s">
        <v>22</v>
      </c>
      <c r="C21" s="3">
        <f>C22+C23+C24+C27+C28+C31</f>
        <v>20088201031</v>
      </c>
      <c r="D21" s="3">
        <f t="shared" ref="D21:H21" si="3">D22+D23+D24+D27+D28+D31</f>
        <v>4302640716.25</v>
      </c>
      <c r="E21" s="3">
        <f t="shared" si="3"/>
        <v>24390841747.25</v>
      </c>
      <c r="F21" s="3">
        <f t="shared" si="3"/>
        <v>24310861727.23</v>
      </c>
      <c r="G21" s="3">
        <f t="shared" si="3"/>
        <v>22892964044.41</v>
      </c>
      <c r="H21" s="3">
        <f t="shared" si="3"/>
        <v>79980020.019998625</v>
      </c>
    </row>
    <row r="22" spans="2:8" x14ac:dyDescent="0.2">
      <c r="B22" s="2" t="s">
        <v>12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2:8" x14ac:dyDescent="0.2">
      <c r="B23" s="2" t="s">
        <v>13</v>
      </c>
      <c r="C23" s="3">
        <v>17034762134</v>
      </c>
      <c r="D23" s="3">
        <v>4211312401.1399999</v>
      </c>
      <c r="E23" s="3">
        <v>21246074535.139999</v>
      </c>
      <c r="F23" s="3">
        <v>21199235093.450001</v>
      </c>
      <c r="G23" s="3">
        <v>19983453736.009998</v>
      </c>
      <c r="H23" s="3">
        <f t="shared" ref="H23" si="4">E23-F23</f>
        <v>46839441.689998627</v>
      </c>
    </row>
    <row r="24" spans="2:8" x14ac:dyDescent="0.2">
      <c r="B24" s="2" t="s">
        <v>14</v>
      </c>
      <c r="C24" s="20">
        <f>C25+C26</f>
        <v>3053438897</v>
      </c>
      <c r="D24" s="20">
        <f t="shared" ref="D24:H24" si="5">D25+D26</f>
        <v>91328315.109999985</v>
      </c>
      <c r="E24" s="20">
        <f t="shared" si="5"/>
        <v>3144767212.1100001</v>
      </c>
      <c r="F24" s="20">
        <f t="shared" si="5"/>
        <v>3111626633.7800002</v>
      </c>
      <c r="G24" s="20">
        <f t="shared" si="5"/>
        <v>2909510308.4000001</v>
      </c>
      <c r="H24" s="20">
        <f t="shared" si="5"/>
        <v>33140578.329999998</v>
      </c>
    </row>
    <row r="25" spans="2:8" x14ac:dyDescent="0.2">
      <c r="B25" s="4" t="s">
        <v>15</v>
      </c>
      <c r="C25" s="21">
        <v>512367046.92000002</v>
      </c>
      <c r="D25" s="21">
        <v>278770107.95999998</v>
      </c>
      <c r="E25" s="21">
        <v>791137154.88</v>
      </c>
      <c r="F25" s="21">
        <v>790938674</v>
      </c>
      <c r="G25" s="21">
        <v>768348120</v>
      </c>
      <c r="H25" s="21">
        <v>198480.88</v>
      </c>
    </row>
    <row r="26" spans="2:8" x14ac:dyDescent="0.2">
      <c r="B26" s="4" t="s">
        <v>16</v>
      </c>
      <c r="C26" s="21">
        <v>2541071850.0799999</v>
      </c>
      <c r="D26" s="21">
        <v>-187441792.84999999</v>
      </c>
      <c r="E26" s="21">
        <v>2353630057.23</v>
      </c>
      <c r="F26" s="21">
        <v>2320687959.7800002</v>
      </c>
      <c r="G26" s="21">
        <v>2141162188.4000001</v>
      </c>
      <c r="H26" s="21">
        <v>32942097.449999999</v>
      </c>
    </row>
    <row r="27" spans="2:8" x14ac:dyDescent="0.2">
      <c r="B27" s="2" t="s">
        <v>17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2:8" ht="24" x14ac:dyDescent="0.2">
      <c r="B28" s="2" t="s">
        <v>18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">
      <c r="B29" s="6" t="s">
        <v>19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">
      <c r="B30" s="6" t="s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2:8" x14ac:dyDescent="0.2">
      <c r="B31" s="2" t="s">
        <v>21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">
      <c r="B32" s="2" t="s">
        <v>23</v>
      </c>
      <c r="C32" s="3">
        <f>C9+C21</f>
        <v>29353764233</v>
      </c>
      <c r="D32" s="3">
        <f t="shared" ref="D32:H32" si="6">D9+D21</f>
        <v>6575773888.8199997</v>
      </c>
      <c r="E32" s="3">
        <f t="shared" si="6"/>
        <v>35929538121.82</v>
      </c>
      <c r="F32" s="3">
        <f t="shared" si="6"/>
        <v>35341343293.449997</v>
      </c>
      <c r="G32" s="3">
        <f t="shared" si="6"/>
        <v>31857539912.189999</v>
      </c>
      <c r="H32" s="3">
        <f t="shared" si="6"/>
        <v>588194828.36999857</v>
      </c>
    </row>
    <row r="33" spans="2:8" ht="13.5" thickBot="1" x14ac:dyDescent="0.25">
      <c r="B33" s="8"/>
      <c r="C33" s="9"/>
      <c r="D33" s="10"/>
      <c r="E33" s="10"/>
      <c r="F33" s="10"/>
      <c r="G33" s="10"/>
      <c r="H33" s="10"/>
    </row>
    <row r="35" spans="2:8" ht="8.25" customHeight="1" x14ac:dyDescent="0.2">
      <c r="B35" s="28" t="s">
        <v>25</v>
      </c>
      <c r="C35" s="28"/>
      <c r="D35" s="28"/>
      <c r="E35" s="28"/>
      <c r="F35" s="28"/>
      <c r="G35" s="28"/>
      <c r="H35" s="28"/>
    </row>
    <row r="36" spans="2:8" x14ac:dyDescent="0.2">
      <c r="B36" s="28"/>
      <c r="C36" s="28"/>
      <c r="D36" s="28"/>
      <c r="E36" s="28"/>
      <c r="F36" s="28"/>
      <c r="G36" s="28"/>
      <c r="H36" s="28"/>
    </row>
    <row r="37" spans="2:8" x14ac:dyDescent="0.2">
      <c r="B37" s="28"/>
      <c r="C37" s="28"/>
      <c r="D37" s="28"/>
      <c r="E37" s="28"/>
      <c r="F37" s="28"/>
      <c r="G37" s="28"/>
      <c r="H37" s="28"/>
    </row>
    <row r="38" spans="2:8" ht="4.5" customHeight="1" x14ac:dyDescent="0.2"/>
  </sheetData>
  <mergeCells count="9">
    <mergeCell ref="B35:H37"/>
    <mergeCell ref="B2:H2"/>
    <mergeCell ref="B3:H3"/>
    <mergeCell ref="B4:H4"/>
    <mergeCell ref="B5:H5"/>
    <mergeCell ref="B6:H6"/>
    <mergeCell ref="B7:B8"/>
    <mergeCell ref="C7:G7"/>
    <mergeCell ref="H7:H8"/>
  </mergeCells>
  <conditionalFormatting sqref="C13:H14">
    <cfRule type="cellIs" dxfId="8" priority="13" operator="equal">
      <formula>0</formula>
    </cfRule>
  </conditionalFormatting>
  <conditionalFormatting sqref="C12">
    <cfRule type="expression" dxfId="7" priority="7">
      <formula>C12=0</formula>
    </cfRule>
  </conditionalFormatting>
  <conditionalFormatting sqref="D12:H12">
    <cfRule type="expression" dxfId="6" priority="6">
      <formula>D12=0</formula>
    </cfRule>
  </conditionalFormatting>
  <conditionalFormatting sqref="C24:D24 F24:H24">
    <cfRule type="expression" dxfId="5" priority="5">
      <formula>C24=0</formula>
    </cfRule>
  </conditionalFormatting>
  <conditionalFormatting sqref="C25:H26">
    <cfRule type="cellIs" dxfId="4" priority="4" operator="equal">
      <formula>0</formula>
    </cfRule>
  </conditionalFormatting>
  <conditionalFormatting sqref="D12:G12">
    <cfRule type="expression" dxfId="3" priority="3">
      <formula>D12=0</formula>
    </cfRule>
  </conditionalFormatting>
  <conditionalFormatting sqref="H12">
    <cfRule type="expression" dxfId="2" priority="2">
      <formula>H12=0</formula>
    </cfRule>
  </conditionalFormatting>
  <conditionalFormatting sqref="E24">
    <cfRule type="expression" dxfId="0" priority="1">
      <formula>E24=0</formula>
    </cfRule>
  </conditionalFormatting>
  <printOptions horizontalCentered="1"/>
  <pageMargins left="0" right="0" top="0" bottom="0" header="0.31496062992125984" footer="0.31496062992125984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8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5703125" bestFit="1" customWidth="1"/>
    <col min="10" max="10" width="15.28515625" bestFit="1" customWidth="1"/>
  </cols>
  <sheetData>
    <row r="3" spans="2:10" ht="38.25" x14ac:dyDescent="0.2">
      <c r="B3" s="26" t="s">
        <v>26</v>
      </c>
      <c r="C3" s="26" t="s">
        <v>27</v>
      </c>
      <c r="D3" s="26" t="s">
        <v>28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</row>
    <row r="4" spans="2:10" x14ac:dyDescent="0.2">
      <c r="B4" s="23" t="s">
        <v>29</v>
      </c>
      <c r="C4" s="23" t="s">
        <v>30</v>
      </c>
      <c r="D4" s="23" t="s">
        <v>31</v>
      </c>
      <c r="E4" s="22">
        <v>92620723.150000006</v>
      </c>
      <c r="F4" s="22">
        <v>345707125</v>
      </c>
      <c r="G4" s="22">
        <v>438327848.14999998</v>
      </c>
      <c r="H4" s="22">
        <v>198715678.83000001</v>
      </c>
      <c r="I4" s="22">
        <v>194060073.44</v>
      </c>
      <c r="J4" s="22">
        <v>239612169.31999999</v>
      </c>
    </row>
    <row r="5" spans="2:10" x14ac:dyDescent="0.2">
      <c r="B5" s="23" t="s">
        <v>32</v>
      </c>
      <c r="C5" s="23" t="s">
        <v>32</v>
      </c>
      <c r="D5" s="23" t="s">
        <v>33</v>
      </c>
      <c r="E5" s="22">
        <v>289005659.85000002</v>
      </c>
      <c r="F5" s="22">
        <v>1784847224.8199999</v>
      </c>
      <c r="G5" s="22">
        <v>2073852884.6700001</v>
      </c>
      <c r="H5" s="22">
        <v>1277963852.8499999</v>
      </c>
      <c r="I5" s="22">
        <v>1248023108.1700001</v>
      </c>
      <c r="J5" s="22">
        <v>795889031.82000005</v>
      </c>
    </row>
    <row r="6" spans="2:10" x14ac:dyDescent="0.2">
      <c r="B6" s="23" t="s">
        <v>32</v>
      </c>
      <c r="C6" s="23" t="s">
        <v>34</v>
      </c>
      <c r="D6" s="23" t="s">
        <v>31</v>
      </c>
      <c r="E6" s="22">
        <v>512367046.92000002</v>
      </c>
      <c r="F6" s="22">
        <v>5710375.5</v>
      </c>
      <c r="G6" s="22">
        <v>518077422.42000002</v>
      </c>
      <c r="H6" s="22">
        <v>462694326.58999997</v>
      </c>
      <c r="I6" s="22">
        <v>442609901.56999999</v>
      </c>
      <c r="J6" s="22">
        <v>55383095.829999998</v>
      </c>
    </row>
    <row r="7" spans="2:10" x14ac:dyDescent="0.2">
      <c r="B7" s="23" t="s">
        <v>32</v>
      </c>
      <c r="C7" s="23" t="s">
        <v>32</v>
      </c>
      <c r="D7" s="23" t="s">
        <v>33</v>
      </c>
      <c r="E7" s="22">
        <v>2541071850.0799999</v>
      </c>
      <c r="F7" s="22">
        <v>23826049.5</v>
      </c>
      <c r="G7" s="22">
        <v>2564897899.5799999</v>
      </c>
      <c r="H7" s="22">
        <v>1429810001.72</v>
      </c>
      <c r="I7" s="22">
        <v>1367745459.0699999</v>
      </c>
      <c r="J7" s="22">
        <v>1135087897.8599999</v>
      </c>
    </row>
    <row r="8" spans="2:10" x14ac:dyDescent="0.2">
      <c r="B8" s="24" t="s">
        <v>35</v>
      </c>
      <c r="C8" s="24" t="s">
        <v>32</v>
      </c>
      <c r="D8" s="24" t="s">
        <v>32</v>
      </c>
      <c r="E8" s="25">
        <v>3435065280</v>
      </c>
      <c r="F8" s="25">
        <v>2160090774.8200002</v>
      </c>
      <c r="G8" s="25">
        <v>5595156054.8199997</v>
      </c>
      <c r="H8" s="25">
        <v>3369183859.9899998</v>
      </c>
      <c r="I8" s="25">
        <v>3252438542.25</v>
      </c>
      <c r="J8" s="25">
        <v>2225972194.8299999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5703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14"/>
      <c r="B1" s="15" t="e">
        <f ca="1">[1]!BexGetCellData("00O2TQ2O5Z7DPSFCWMDG4H3QW","","DP_1")</f>
        <v>#NAME?</v>
      </c>
      <c r="C1" s="15" t="e">
        <f ca="1">[1]!BexGetCellData("00O2TQ2O5Z7DPSFCWMDG4HA2G","","DP_1")</f>
        <v>#NAME?</v>
      </c>
      <c r="D1" s="15" t="e">
        <f ca="1">[1]!BexGetCellData("00O2TQ2O5Z7DPSFCWMDG4HGE0","","DP_1")</f>
        <v>#NAME?</v>
      </c>
      <c r="E1" s="15" t="e">
        <f ca="1">[1]!BexGetCellData("00O2TQ2O5Z7DPSFCWMDG4HMPK","","DP_1")</f>
        <v>#NAME?</v>
      </c>
      <c r="F1" s="15" t="e">
        <f ca="1">[1]!BexGetCellData("00O2TQ2O5Z7DPSFCWMDG4HT14","","DP_1")</f>
        <v>#NAME?</v>
      </c>
      <c r="G1" s="15" t="e">
        <f ca="1">[1]!BexGetCellData("00O2TQ2O5Z7DPSFCWMDG4HZCO","","DP_1")</f>
        <v>#NAME?</v>
      </c>
    </row>
    <row r="2" spans="1:7" x14ac:dyDescent="0.2">
      <c r="A2" s="17" t="e">
        <f ca="1">[1]!BexGetCellData("","00O2TQ2O5Z7DPSFHJ8Z5KTK6N","DP_1")</f>
        <v>#NAME?</v>
      </c>
      <c r="B2" s="22" t="e">
        <f ca="1">[1]!BexGetCellData("00O2TQ2O5Z7DPSFCWMDG4H3QW","00O2TQ2O5Z7DPSFHJ8Z5KTK6N","DP_1")</f>
        <v>#NAME?</v>
      </c>
      <c r="C2" s="22" t="e">
        <f ca="1">[1]!BexGetCellData("00O2TQ2O5Z7DPSFCWMDG4HA2G","00O2TQ2O5Z7DPSFHJ8Z5KTK6N","DP_1")</f>
        <v>#NAME?</v>
      </c>
      <c r="D2" s="22" t="e">
        <f ca="1">[1]!BexGetCellData("00O2TQ2O5Z7DPSFCWMDG4HGE0","00O2TQ2O5Z7DPSFHJ8Z5KTK6N","DP_1")</f>
        <v>#NAME?</v>
      </c>
      <c r="E2" s="22" t="e">
        <f ca="1">[1]!BexGetCellData("00O2TQ2O5Z7DPSFCWMDG4HMPK","00O2TQ2O5Z7DPSFHJ8Z5KTK6N","DP_1")</f>
        <v>#NAME?</v>
      </c>
      <c r="F2" s="22" t="e">
        <f ca="1">[1]!BexGetCellData("00O2TQ2O5Z7DPSFCWMDG4HT14","00O2TQ2O5Z7DPSFHJ8Z5KTK6N","DP_1")</f>
        <v>#NAME?</v>
      </c>
      <c r="G2" s="22" t="e">
        <f ca="1">[1]!BexGetCellData("00O2TQ2O5Z7DPSFCWMDG4HZCO","00O2TQ2O5Z7DPSFHJ8Z5KTK6N","DP_1")</f>
        <v>#NAME?</v>
      </c>
    </row>
    <row r="3" spans="1:7" x14ac:dyDescent="0.2">
      <c r="A3" s="18" t="e">
        <f ca="1">[1]!BexGetCellData("","00O2TQ2O5Z7DPSFHJ8Z5KTQI7","DP_1")</f>
        <v>#NAME?</v>
      </c>
      <c r="B3" s="22" t="e">
        <f ca="1">[1]!BexGetCellData("00O2TQ2O5Z7DPSFCWMDG4H3QW","00O2TQ2O5Z7DPSFHJ8Z5KTQI7","DP_1")</f>
        <v>#NAME?</v>
      </c>
      <c r="C3" s="22" t="e">
        <f ca="1">[1]!BexGetCellData("00O2TQ2O5Z7DPSFCWMDG4HA2G","00O2TQ2O5Z7DPSFHJ8Z5KTQI7","DP_1")</f>
        <v>#NAME?</v>
      </c>
      <c r="D3" s="22" t="e">
        <f ca="1">[1]!BexGetCellData("00O2TQ2O5Z7DPSFCWMDG4HGE0","00O2TQ2O5Z7DPSFHJ8Z5KTQI7","DP_1")</f>
        <v>#NAME?</v>
      </c>
      <c r="E3" s="22" t="e">
        <f ca="1">[1]!BexGetCellData("00O2TQ2O5Z7DPSFCWMDG4HMPK","00O2TQ2O5Z7DPSFHJ8Z5KTQI7","DP_1")</f>
        <v>#NAME?</v>
      </c>
      <c r="F3" s="22" t="e">
        <f ca="1">[1]!BexGetCellData("00O2TQ2O5Z7DPSFCWMDG4HT14","00O2TQ2O5Z7DPSFHJ8Z5KTQI7","DP_1")</f>
        <v>#NAME?</v>
      </c>
      <c r="G3" s="22" t="e">
        <f ca="1">[1]!BexGetCellData("00O2TQ2O5Z7DPSFCWMDG4HZCO","00O2TQ2O5Z7DPSFHJ8Z5KTQI7","DP_1")</f>
        <v>#NAME?</v>
      </c>
    </row>
    <row r="4" spans="1:7" x14ac:dyDescent="0.2">
      <c r="A4" s="18" t="e">
        <f ca="1">[1]!BexGetCellData("","00O2TQ2O5Z7DPSFHJ8Z5KTWTR","DP_1")</f>
        <v>#NAME?</v>
      </c>
      <c r="B4" s="22" t="e">
        <f ca="1">[1]!BexGetCellData("00O2TQ2O5Z7DPSFCWMDG4H3QW","00O2TQ2O5Z7DPSFHJ8Z5KTWTR","DP_1")</f>
        <v>#NAME?</v>
      </c>
      <c r="C4" s="22" t="e">
        <f ca="1">[1]!BexGetCellData("00O2TQ2O5Z7DPSFCWMDG4HA2G","00O2TQ2O5Z7DPSFHJ8Z5KTWTR","DP_1")</f>
        <v>#NAME?</v>
      </c>
      <c r="D4" s="22" t="e">
        <f ca="1">[1]!BexGetCellData("00O2TQ2O5Z7DPSFCWMDG4HGE0","00O2TQ2O5Z7DPSFHJ8Z5KTWTR","DP_1")</f>
        <v>#NAME?</v>
      </c>
      <c r="E4" s="22" t="e">
        <f ca="1">[1]!BexGetCellData("00O2TQ2O5Z7DPSFCWMDG4HMPK","00O2TQ2O5Z7DPSFHJ8Z5KTWTR","DP_1")</f>
        <v>#NAME?</v>
      </c>
      <c r="F4" s="22" t="e">
        <f ca="1">[1]!BexGetCellData("00O2TQ2O5Z7DPSFCWMDG4HT14","00O2TQ2O5Z7DPSFHJ8Z5KTWTR","DP_1")</f>
        <v>#NAME?</v>
      </c>
      <c r="G4" s="22" t="e">
        <f ca="1">[1]!BexGetCellData("00O2TQ2O5Z7DPSFCWMDG4HZCO","00O2TQ2O5Z7DPSFHJ8Z5KTWTR","DP_1")</f>
        <v>#NAME?</v>
      </c>
    </row>
    <row r="5" spans="1:7" x14ac:dyDescent="0.2">
      <c r="A5" s="18" t="e">
        <f ca="1">[1]!BexGetCellData("","00O2TQ2O5Z7DTSZZVLQJDQFIN","DP_1")</f>
        <v>#NAME?</v>
      </c>
      <c r="B5" s="16" t="e">
        <f ca="1">[1]!BexGetCellData("00O2TQ2O5Z7DPSFCWMDG4H3QW","00O2TQ2O5Z7DTSZZVLQJDQFIN","DP_1")</f>
        <v>#NAME?</v>
      </c>
      <c r="C5" s="16" t="e">
        <f ca="1">[1]!BexGetCellData("00O2TQ2O5Z7DPSFCWMDG4HA2G","00O2TQ2O5Z7DTSZZVLQJDQFIN","DP_1")</f>
        <v>#NAME?</v>
      </c>
      <c r="D5" s="16" t="e">
        <f ca="1">[1]!BexGetCellData("00O2TQ2O5Z7DPSFCWMDG4HGE0","00O2TQ2O5Z7DTSZZVLQJDQFIN","DP_1")</f>
        <v>#NAME?</v>
      </c>
      <c r="E5" s="16" t="e">
        <f ca="1">[1]!BexGetCellData("00O2TQ2O5Z7DPSFCWMDG4HMPK","00O2TQ2O5Z7DTSZZVLQJDQFIN","DP_1")</f>
        <v>#NAME?</v>
      </c>
      <c r="F5" s="16" t="e">
        <f ca="1">[1]!BexGetCellData("00O2TQ2O5Z7DPSFCWMDG4HT14","00O2TQ2O5Z7DTSZZVLQJDQFIN","DP_1")</f>
        <v>#NAME?</v>
      </c>
      <c r="G5" s="16" t="e">
        <f ca="1">[1]!BexGetCellData("00O2TQ2O5Z7DPSFCWMDG4HZCO","00O2TQ2O5Z7DTSZZVLQJDQFIN","DP_1")</f>
        <v>#NAME?</v>
      </c>
    </row>
    <row r="6" spans="1:7" x14ac:dyDescent="0.2">
      <c r="A6" s="19" t="e">
        <f ca="1">[1]!BexGetCellData("","00O2TQ2O5Z7DTSZZZA3RCSZDJ","DP_1")</f>
        <v>#NAME?</v>
      </c>
      <c r="B6" s="16" t="e">
        <f ca="1">[1]!BexGetCellData("00O2TQ2O5Z7DPSFCWMDG4H3QW","00O2TQ2O5Z7DTSZZZA3RCSZDJ","DP_1")</f>
        <v>#NAME?</v>
      </c>
      <c r="C6" s="16" t="e">
        <f ca="1">[1]!BexGetCellData("00O2TQ2O5Z7DPSFCWMDG4HA2G","00O2TQ2O5Z7DTSZZZA3RCSZDJ","DP_1")</f>
        <v>#NAME?</v>
      </c>
      <c r="D6" s="16" t="e">
        <f ca="1">[1]!BexGetCellData("00O2TQ2O5Z7DPSFCWMDG4HGE0","00O2TQ2O5Z7DTSZZZA3RCSZDJ","DP_1")</f>
        <v>#NAME?</v>
      </c>
      <c r="E6" s="16" t="e">
        <f ca="1">[1]!BexGetCellData("00O2TQ2O5Z7DPSFCWMDG4HMPK","00O2TQ2O5Z7DTSZZZA3RCSZDJ","DP_1")</f>
        <v>#NAME?</v>
      </c>
      <c r="F6" s="16" t="e">
        <f ca="1">[1]!BexGetCellData("00O2TQ2O5Z7DPSFCWMDG4HT14","00O2TQ2O5Z7DTSZZZA3RCSZDJ","DP_1")</f>
        <v>#NAME?</v>
      </c>
      <c r="G6" s="16" t="e">
        <f ca="1">[1]!BexGetCellData("00O2TQ2O5Z7DPSFCWMDG4HZCO","00O2TQ2O5Z7DTSZZZA3RCSZDJ","DP_1")</f>
        <v>#NAME?</v>
      </c>
    </row>
    <row r="7" spans="1:7" x14ac:dyDescent="0.2">
      <c r="A7" s="19" t="e">
        <f ca="1">[1]!BexGetCellData("","00O2TQ2O5Z7DTSZZZA3RCT5P3","DP_1")</f>
        <v>#NAME?</v>
      </c>
      <c r="B7" s="16" t="e">
        <f ca="1">[1]!BexGetCellData("00O2TQ2O5Z7DPSFCWMDG4H3QW","00O2TQ2O5Z7DTSZZZA3RCT5P3","DP_1")</f>
        <v>#NAME?</v>
      </c>
      <c r="C7" s="16" t="e">
        <f ca="1">[1]!BexGetCellData("00O2TQ2O5Z7DPSFCWMDG4HA2G","00O2TQ2O5Z7DTSZZZA3RCT5P3","DP_1")</f>
        <v>#NAME?</v>
      </c>
      <c r="D7" s="16" t="e">
        <f ca="1">[1]!BexGetCellData("00O2TQ2O5Z7DPSFCWMDG4HGE0","00O2TQ2O5Z7DTSZZZA3RCT5P3","DP_1")</f>
        <v>#NAME?</v>
      </c>
      <c r="E7" s="16" t="e">
        <f ca="1">[1]!BexGetCellData("00O2TQ2O5Z7DPSFCWMDG4HMPK","00O2TQ2O5Z7DTSZZZA3RCT5P3","DP_1")</f>
        <v>#NAME?</v>
      </c>
      <c r="F7" s="16" t="e">
        <f ca="1">[1]!BexGetCellData("00O2TQ2O5Z7DPSFCWMDG4HT14","00O2TQ2O5Z7DTSZZZA3RCT5P3","DP_1")</f>
        <v>#NAME?</v>
      </c>
      <c r="G7" s="16" t="e">
        <f ca="1">[1]!BexGetCellData("00O2TQ2O5Z7DPSFCWMDG4HZCO","00O2TQ2O5Z7DTSZZZA3RCT5P3","DP_1")</f>
        <v>#NAME?</v>
      </c>
    </row>
    <row r="8" spans="1:7" x14ac:dyDescent="0.2">
      <c r="A8" s="18" t="e">
        <f ca="1">[1]!BexGetCellData("","00O2TQ2O5Z7DTT002SHJ7SU1Z","DP_1")</f>
        <v>#NAME?</v>
      </c>
      <c r="B8" s="22" t="e">
        <f ca="1">[1]!BexGetCellData("00O2TQ2O5Z7DPSFCWMDG4H3QW","00O2TQ2O5Z7DTT002SHJ7SU1Z","DP_1")</f>
        <v>#NAME?</v>
      </c>
      <c r="C8" s="22" t="e">
        <f ca="1">[1]!BexGetCellData("00O2TQ2O5Z7DPSFCWMDG4HA2G","00O2TQ2O5Z7DTT002SHJ7SU1Z","DP_1")</f>
        <v>#NAME?</v>
      </c>
      <c r="D8" s="22" t="e">
        <f ca="1">[1]!BexGetCellData("00O2TQ2O5Z7DPSFCWMDG4HGE0","00O2TQ2O5Z7DTT002SHJ7SU1Z","DP_1")</f>
        <v>#NAME?</v>
      </c>
      <c r="E8" s="22" t="e">
        <f ca="1">[1]!BexGetCellData("00O2TQ2O5Z7DPSFCWMDG4HMPK","00O2TQ2O5Z7DTT002SHJ7SU1Z","DP_1")</f>
        <v>#NAME?</v>
      </c>
      <c r="F8" s="22" t="e">
        <f ca="1">[1]!BexGetCellData("00O2TQ2O5Z7DPSFCWMDG4HT14","00O2TQ2O5Z7DTT002SHJ7SU1Z","DP_1")</f>
        <v>#NAME?</v>
      </c>
      <c r="G8" s="22" t="e">
        <f ca="1">[1]!BexGetCellData("00O2TQ2O5Z7DPSFCWMDG4HZCO","00O2TQ2O5Z7DTT002SHJ7SU1Z","DP_1")</f>
        <v>#NAME?</v>
      </c>
    </row>
    <row r="9" spans="1:7" x14ac:dyDescent="0.2">
      <c r="A9" s="18" t="e">
        <f ca="1">[1]!BexGetCellData("","00O2TQ2O5Z7DPSFHJ8Z5KUSFJ","DP_1")</f>
        <v>#NAME?</v>
      </c>
      <c r="B9" s="16" t="e">
        <f ca="1">[1]!BexGetCellData("00O2TQ2O5Z7DPSFCWMDG4H3QW","00O2TQ2O5Z7DPSFHJ8Z5KUSFJ","DP_1")</f>
        <v>#NAME?</v>
      </c>
      <c r="C9" s="16" t="e">
        <f ca="1">[1]!BexGetCellData("00O2TQ2O5Z7DPSFCWMDG4HA2G","00O2TQ2O5Z7DPSFHJ8Z5KUSFJ","DP_1")</f>
        <v>#NAME?</v>
      </c>
      <c r="D9" s="16" t="e">
        <f ca="1">[1]!BexGetCellData("00O2TQ2O5Z7DPSFCWMDG4HGE0","00O2TQ2O5Z7DPSFHJ8Z5KUSFJ","DP_1")</f>
        <v>#NAME?</v>
      </c>
      <c r="E9" s="16" t="e">
        <f ca="1">[1]!BexGetCellData("00O2TQ2O5Z7DPSFCWMDG4HMPK","00O2TQ2O5Z7DPSFHJ8Z5KUSFJ","DP_1")</f>
        <v>#NAME?</v>
      </c>
      <c r="F9" s="16" t="e">
        <f ca="1">[1]!BexGetCellData("00O2TQ2O5Z7DPSFCWMDG4HT14","00O2TQ2O5Z7DPSFHJ8Z5KUSFJ","DP_1")</f>
        <v>#NAME?</v>
      </c>
      <c r="G9" s="16" t="e">
        <f ca="1">[1]!BexGetCellData("00O2TQ2O5Z7DPSFCWMDG4HZCO","00O2TQ2O5Z7DPSFHJ8Z5KUSFJ","DP_1")</f>
        <v>#NAME?</v>
      </c>
    </row>
    <row r="10" spans="1:7" x14ac:dyDescent="0.2">
      <c r="A10" s="19" t="e">
        <f ca="1">[1]!BexGetCellData("","00O2TQ2O5Z7DPSFHJ8Z5KUYR3","DP_1")</f>
        <v>#NAME?</v>
      </c>
      <c r="B10" s="16" t="e">
        <f ca="1">[1]!BexGetCellData("00O2TQ2O5Z7DPSFCWMDG4H3QW","00O2TQ2O5Z7DPSFHJ8Z5KUYR3","DP_1")</f>
        <v>#NAME?</v>
      </c>
      <c r="C10" s="16" t="e">
        <f ca="1">[1]!BexGetCellData("00O2TQ2O5Z7DPSFCWMDG4HA2G","00O2TQ2O5Z7DPSFHJ8Z5KUYR3","DP_1")</f>
        <v>#NAME?</v>
      </c>
      <c r="D10" s="16" t="e">
        <f ca="1">[1]!BexGetCellData("00O2TQ2O5Z7DPSFCWMDG4HGE0","00O2TQ2O5Z7DPSFHJ8Z5KUYR3","DP_1")</f>
        <v>#NAME?</v>
      </c>
      <c r="E10" s="16" t="e">
        <f ca="1">[1]!BexGetCellData("00O2TQ2O5Z7DPSFCWMDG4HMPK","00O2TQ2O5Z7DPSFHJ8Z5KUYR3","DP_1")</f>
        <v>#NAME?</v>
      </c>
      <c r="F10" s="16" t="e">
        <f ca="1">[1]!BexGetCellData("00O2TQ2O5Z7DPSFCWMDG4HT14","00O2TQ2O5Z7DPSFHJ8Z5KUYR3","DP_1")</f>
        <v>#NAME?</v>
      </c>
      <c r="G10" s="16" t="e">
        <f ca="1">[1]!BexGetCellData("00O2TQ2O5Z7DPSFCWMDG4HZCO","00O2TQ2O5Z7DPSFHJ8Z5KUYR3","DP_1")</f>
        <v>#NAME?</v>
      </c>
    </row>
    <row r="11" spans="1:7" x14ac:dyDescent="0.2">
      <c r="A11" s="19" t="e">
        <f ca="1">[1]!BexGetCellData("","00O2TQ2O5Z7DPSFHJ8Z5KV52N","DP_1")</f>
        <v>#NAME?</v>
      </c>
      <c r="B11" s="16" t="e">
        <f ca="1">[1]!BexGetCellData("00O2TQ2O5Z7DPSFCWMDG4H3QW","00O2TQ2O5Z7DPSFHJ8Z5KV52N","DP_1")</f>
        <v>#NAME?</v>
      </c>
      <c r="C11" s="16" t="e">
        <f ca="1">[1]!BexGetCellData("00O2TQ2O5Z7DPSFCWMDG4HA2G","00O2TQ2O5Z7DPSFHJ8Z5KV52N","DP_1")</f>
        <v>#NAME?</v>
      </c>
      <c r="D11" s="16" t="e">
        <f ca="1">[1]!BexGetCellData("00O2TQ2O5Z7DPSFCWMDG4HGE0","00O2TQ2O5Z7DPSFHJ8Z5KV52N","DP_1")</f>
        <v>#NAME?</v>
      </c>
      <c r="E11" s="16" t="e">
        <f ca="1">[1]!BexGetCellData("00O2TQ2O5Z7DPSFCWMDG4HMPK","00O2TQ2O5Z7DPSFHJ8Z5KV52N","DP_1")</f>
        <v>#NAME?</v>
      </c>
      <c r="F11" s="16" t="e">
        <f ca="1">[1]!BexGetCellData("00O2TQ2O5Z7DPSFCWMDG4HT14","00O2TQ2O5Z7DPSFHJ8Z5KV52N","DP_1")</f>
        <v>#NAME?</v>
      </c>
      <c r="G11" s="16" t="e">
        <f ca="1">[1]!BexGetCellData("00O2TQ2O5Z7DPSFCWMDG4HZCO","00O2TQ2O5Z7DPSFHJ8Z5KV52N","DP_1")</f>
        <v>#NAME?</v>
      </c>
    </row>
    <row r="12" spans="1:7" x14ac:dyDescent="0.2">
      <c r="A12" s="18" t="e">
        <f ca="1">[1]!BexGetCellData("","00O2TQ2O5Z7DTT007YNSBEE5R","DP_1")</f>
        <v>#NAME?</v>
      </c>
      <c r="B12" s="22" t="e">
        <f ca="1">[1]!BexGetCellData("00O2TQ2O5Z7DPSFCWMDG4H3QW","00O2TQ2O5Z7DTT007YNSBEE5R","DP_1")</f>
        <v>#NAME?</v>
      </c>
      <c r="C12" s="22" t="e">
        <f ca="1">[1]!BexGetCellData("00O2TQ2O5Z7DPSFCWMDG4HA2G","00O2TQ2O5Z7DTT007YNSBEE5R","DP_1")</f>
        <v>#NAME?</v>
      </c>
      <c r="D12" s="22" t="e">
        <f ca="1">[1]!BexGetCellData("00O2TQ2O5Z7DPSFCWMDG4HGE0","00O2TQ2O5Z7DTT007YNSBEE5R","DP_1")</f>
        <v>#NAME?</v>
      </c>
      <c r="E12" s="22" t="e">
        <f ca="1">[1]!BexGetCellData("00O2TQ2O5Z7DPSFCWMDG4HMPK","00O2TQ2O5Z7DTT007YNSBEE5R","DP_1")</f>
        <v>#NAME?</v>
      </c>
      <c r="F12" s="16" t="e">
        <f ca="1">[1]!BexGetCellData("00O2TQ2O5Z7DPSFCWMDG4HT14","00O2TQ2O5Z7DTT007YNSBEE5R","DP_1")</f>
        <v>#NAME?</v>
      </c>
      <c r="G12" s="16" t="e">
        <f ca="1">[1]!BexGetCellData("00O2TQ2O5Z7DPSFCWMDG4HZCO","00O2TQ2O5Z7DTT007YNSBEE5R","DP_1")</f>
        <v>#NAME?</v>
      </c>
    </row>
    <row r="13" spans="1:7" x14ac:dyDescent="0.2">
      <c r="A13" s="17" t="e">
        <f ca="1">[1]!BexGetCellData("","00O2TQ2O5Z7DPSFDOG3JEH5SU","DP_1")</f>
        <v>#NAME?</v>
      </c>
      <c r="B13" s="22" t="e">
        <f ca="1">[1]!BexGetCellData("00O2TQ2O5Z7DPSFCWMDG4H3QW","00O2TQ2O5Z7DPSFDOG3JEH5SU","DP_1")</f>
        <v>#NAME?</v>
      </c>
      <c r="C13" s="22" t="e">
        <f ca="1">[1]!BexGetCellData("00O2TQ2O5Z7DPSFCWMDG4HA2G","00O2TQ2O5Z7DPSFDOG3JEH5SU","DP_1")</f>
        <v>#NAME?</v>
      </c>
      <c r="D13" s="22" t="e">
        <f ca="1">[1]!BexGetCellData("00O2TQ2O5Z7DPSFCWMDG4HGE0","00O2TQ2O5Z7DPSFDOG3JEH5SU","DP_1")</f>
        <v>#NAME?</v>
      </c>
      <c r="E13" s="22" t="e">
        <f ca="1">[1]!BexGetCellData("00O2TQ2O5Z7DPSFCWMDG4HMPK","00O2TQ2O5Z7DPSFDOG3JEH5SU","DP_1")</f>
        <v>#NAME?</v>
      </c>
      <c r="F13" s="22" t="e">
        <f ca="1">[1]!BexGetCellData("00O2TQ2O5Z7DPSFCWMDG4HT14","00O2TQ2O5Z7DPSFDOG3JEH5SU","DP_1")</f>
        <v>#NAME?</v>
      </c>
      <c r="G13" s="22" t="e">
        <f ca="1">[1]!BexGetCellData("00O2TQ2O5Z7DPSFCWMDG4HZCO","00O2TQ2O5Z7DPSFDOG3JEH5SU","DP_1")</f>
        <v>#NAME?</v>
      </c>
    </row>
    <row r="14" spans="1:7" x14ac:dyDescent="0.2">
      <c r="A14" s="18" t="e">
        <f ca="1">[1]!BexGetCellData("","00O2TQ2O5Z7DTT00FOBCFJN0L","DP_1")</f>
        <v>#NAME?</v>
      </c>
      <c r="B14" s="16" t="e">
        <f ca="1">[1]!BexGetCellData("00O2TQ2O5Z7DPSFCWMDG4H3QW","00O2TQ2O5Z7DTT00FOBCFJN0L","DP_1")</f>
        <v>#NAME?</v>
      </c>
      <c r="C14" s="16" t="e">
        <f ca="1">[1]!BexGetCellData("00O2TQ2O5Z7DPSFCWMDG4HA2G","00O2TQ2O5Z7DTT00FOBCFJN0L","DP_1")</f>
        <v>#NAME?</v>
      </c>
      <c r="D14" s="16" t="e">
        <f ca="1">[1]!BexGetCellData("00O2TQ2O5Z7DPSFCWMDG4HGE0","00O2TQ2O5Z7DTT00FOBCFJN0L","DP_1")</f>
        <v>#NAME?</v>
      </c>
      <c r="E14" s="16" t="e">
        <f ca="1">[1]!BexGetCellData("00O2TQ2O5Z7DPSFCWMDG4HMPK","00O2TQ2O5Z7DTT00FOBCFJN0L","DP_1")</f>
        <v>#NAME?</v>
      </c>
      <c r="F14" s="16" t="e">
        <f ca="1">[1]!BexGetCellData("00O2TQ2O5Z7DPSFCWMDG4HT14","00O2TQ2O5Z7DTT00FOBCFJN0L","DP_1")</f>
        <v>#NAME?</v>
      </c>
      <c r="G14" s="16" t="e">
        <f ca="1">[1]!BexGetCellData("00O2TQ2O5Z7DPSFCWMDG4HZCO","00O2TQ2O5Z7DTT00FOBCFJN0L","DP_1")</f>
        <v>#NAME?</v>
      </c>
    </row>
    <row r="15" spans="1:7" x14ac:dyDescent="0.2">
      <c r="A15" s="18" t="e">
        <f ca="1">[1]!BexGetCellData("","00O2TQ2O5Z7DTT00T1J4BBL2R","DP_1")</f>
        <v>#NAME?</v>
      </c>
      <c r="B15" s="22" t="e">
        <f ca="1">[1]!BexGetCellData("00O2TQ2O5Z7DPSFCWMDG4H3QW","00O2TQ2O5Z7DTT00T1J4BBL2R","DP_1")</f>
        <v>#NAME?</v>
      </c>
      <c r="C15" s="22" t="e">
        <f ca="1">[1]!BexGetCellData("00O2TQ2O5Z7DPSFCWMDG4HA2G","00O2TQ2O5Z7DTT00T1J4BBL2R","DP_1")</f>
        <v>#NAME?</v>
      </c>
      <c r="D15" s="22" t="e">
        <f ca="1">[1]!BexGetCellData("00O2TQ2O5Z7DPSFCWMDG4HGE0","00O2TQ2O5Z7DTT00T1J4BBL2R","DP_1")</f>
        <v>#NAME?</v>
      </c>
      <c r="E15" s="22" t="e">
        <f ca="1">[1]!BexGetCellData("00O2TQ2O5Z7DPSFCWMDG4HMPK","00O2TQ2O5Z7DTT00T1J4BBL2R","DP_1")</f>
        <v>#NAME?</v>
      </c>
      <c r="F15" s="22" t="e">
        <f ca="1">[1]!BexGetCellData("00O2TQ2O5Z7DPSFCWMDG4HT14","00O2TQ2O5Z7DTT00T1J4BBL2R","DP_1")</f>
        <v>#NAME?</v>
      </c>
      <c r="G15" s="22" t="e">
        <f ca="1">[1]!BexGetCellData("00O2TQ2O5Z7DPSFCWMDG4HZCO","00O2TQ2O5Z7DTT00T1J4BBL2R","DP_1")</f>
        <v>#NAME?</v>
      </c>
    </row>
    <row r="16" spans="1:7" x14ac:dyDescent="0.2">
      <c r="A16" s="18" t="e">
        <f ca="1">[1]!BexGetCellData("","00O2TQ2O5Z7DTT00T1J4BBER7","DP_1")</f>
        <v>#NAME?</v>
      </c>
      <c r="B16" s="16" t="e">
        <f ca="1">[1]!BexGetCellData("00O2TQ2O5Z7DPSFCWMDG4H3QW","00O2TQ2O5Z7DTT00T1J4BBER7","DP_1")</f>
        <v>#NAME?</v>
      </c>
      <c r="C16" s="16" t="e">
        <f ca="1">[1]!BexGetCellData("00O2TQ2O5Z7DPSFCWMDG4HA2G","00O2TQ2O5Z7DTT00T1J4BBER7","DP_1")</f>
        <v>#NAME?</v>
      </c>
      <c r="D16" s="16" t="e">
        <f ca="1">[1]!BexGetCellData("00O2TQ2O5Z7DPSFCWMDG4HGE0","00O2TQ2O5Z7DTT00T1J4BBER7","DP_1")</f>
        <v>#NAME?</v>
      </c>
      <c r="E16" s="16" t="e">
        <f ca="1">[1]!BexGetCellData("00O2TQ2O5Z7DPSFCWMDG4HMPK","00O2TQ2O5Z7DTT00T1J4BBER7","DP_1")</f>
        <v>#NAME?</v>
      </c>
      <c r="F16" s="16" t="e">
        <f ca="1">[1]!BexGetCellData("00O2TQ2O5Z7DPSFCWMDG4HT14","00O2TQ2O5Z7DTT00T1J4BBER7","DP_1")</f>
        <v>#NAME?</v>
      </c>
      <c r="G16" s="16" t="e">
        <f ca="1">[1]!BexGetCellData("00O2TQ2O5Z7DPSFCWMDG4HZCO","00O2TQ2O5Z7DTT00T1J4BBER7","DP_1")</f>
        <v>#NAME?</v>
      </c>
    </row>
    <row r="17" spans="1:7" x14ac:dyDescent="0.2">
      <c r="A17" s="19" t="e">
        <f ca="1">[1]!BexGetCellData("","00O2TQ2O5Z7DTT00T1J4BBREB","DP_1")</f>
        <v>#NAME?</v>
      </c>
      <c r="B17" s="16" t="e">
        <f ca="1">[1]!BexGetCellData("00O2TQ2O5Z7DPSFCWMDG4H3QW","00O2TQ2O5Z7DTT00T1J4BBREB","DP_1")</f>
        <v>#NAME?</v>
      </c>
      <c r="C17" s="16" t="e">
        <f ca="1">[1]!BexGetCellData("00O2TQ2O5Z7DPSFCWMDG4HA2G","00O2TQ2O5Z7DTT00T1J4BBREB","DP_1")</f>
        <v>#NAME?</v>
      </c>
      <c r="D17" s="16" t="e">
        <f ca="1">[1]!BexGetCellData("00O2TQ2O5Z7DPSFCWMDG4HGE0","00O2TQ2O5Z7DTT00T1J4BBREB","DP_1")</f>
        <v>#NAME?</v>
      </c>
      <c r="E17" s="16" t="e">
        <f ca="1">[1]!BexGetCellData("00O2TQ2O5Z7DPSFCWMDG4HMPK","00O2TQ2O5Z7DTT00T1J4BBREB","DP_1")</f>
        <v>#NAME?</v>
      </c>
      <c r="F17" s="16" t="e">
        <f ca="1">[1]!BexGetCellData("00O2TQ2O5Z7DPSFCWMDG4HT14","00O2TQ2O5Z7DTT00T1J4BBREB","DP_1")</f>
        <v>#NAME?</v>
      </c>
      <c r="G17" s="16" t="e">
        <f ca="1">[1]!BexGetCellData("00O2TQ2O5Z7DPSFCWMDG4HZCO","00O2TQ2O5Z7DTT00T1J4BBREB","DP_1")</f>
        <v>#NAME?</v>
      </c>
    </row>
    <row r="18" spans="1:7" x14ac:dyDescent="0.2">
      <c r="A18" s="19" t="e">
        <f ca="1">[1]!BexGetCellData("","00O2TQ2O5Z7DTT00T1J4BBXPV","DP_1")</f>
        <v>#NAME?</v>
      </c>
      <c r="B18" s="16" t="e">
        <f ca="1">[1]!BexGetCellData("00O2TQ2O5Z7DPSFCWMDG4H3QW","00O2TQ2O5Z7DTT00T1J4BBXPV","DP_1")</f>
        <v>#NAME?</v>
      </c>
      <c r="C18" s="16" t="e">
        <f ca="1">[1]!BexGetCellData("00O2TQ2O5Z7DPSFCWMDG4HA2G","00O2TQ2O5Z7DTT00T1J4BBXPV","DP_1")</f>
        <v>#NAME?</v>
      </c>
      <c r="D18" s="16" t="e">
        <f ca="1">[1]!BexGetCellData("00O2TQ2O5Z7DPSFCWMDG4HGE0","00O2TQ2O5Z7DTT00T1J4BBXPV","DP_1")</f>
        <v>#NAME?</v>
      </c>
      <c r="E18" s="16" t="e">
        <f ca="1">[1]!BexGetCellData("00O2TQ2O5Z7DPSFCWMDG4HMPK","00O2TQ2O5Z7DTT00T1J4BBXPV","DP_1")</f>
        <v>#NAME?</v>
      </c>
      <c r="F18" s="16" t="e">
        <f ca="1">[1]!BexGetCellData("00O2TQ2O5Z7DPSFCWMDG4HT14","00O2TQ2O5Z7DTT00T1J4BBXPV","DP_1")</f>
        <v>#NAME?</v>
      </c>
      <c r="G18" s="16" t="e">
        <f ca="1">[1]!BexGetCellData("00O2TQ2O5Z7DPSFCWMDG4HZCO","00O2TQ2O5Z7DTT00T1J4BBXPV","DP_1")</f>
        <v>#NAME?</v>
      </c>
    </row>
    <row r="19" spans="1:7" x14ac:dyDescent="0.2">
      <c r="A19" s="18" t="e">
        <f ca="1">[1]!BexGetCellData("","00O2TQ2O5Z7DTT01BJKIYVFL9","DP_1")</f>
        <v>#NAME?</v>
      </c>
      <c r="B19" s="16" t="e">
        <f ca="1">[1]!BexGetCellData("00O2TQ2O5Z7DPSFCWMDG4H3QW","00O2TQ2O5Z7DTT01BJKIYVFL9","DP_1")</f>
        <v>#NAME?</v>
      </c>
      <c r="C19" s="16" t="e">
        <f ca="1">[1]!BexGetCellData("00O2TQ2O5Z7DPSFCWMDG4HA2G","00O2TQ2O5Z7DTT01BJKIYVFL9","DP_1")</f>
        <v>#NAME?</v>
      </c>
      <c r="D19" s="16" t="e">
        <f ca="1">[1]!BexGetCellData("00O2TQ2O5Z7DPSFCWMDG4HGE0","00O2TQ2O5Z7DTT01BJKIYVFL9","DP_1")</f>
        <v>#NAME?</v>
      </c>
      <c r="E19" s="16" t="e">
        <f ca="1">[1]!BexGetCellData("00O2TQ2O5Z7DPSFCWMDG4HMPK","00O2TQ2O5Z7DTT01BJKIYVFL9","DP_1")</f>
        <v>#NAME?</v>
      </c>
      <c r="F19" s="16" t="e">
        <f ca="1">[1]!BexGetCellData("00O2TQ2O5Z7DPSFCWMDG4HT14","00O2TQ2O5Z7DTT01BJKIYVFL9","DP_1")</f>
        <v>#NAME?</v>
      </c>
      <c r="G19" s="16" t="e">
        <f ca="1">[1]!BexGetCellData("00O2TQ2O5Z7DPSFCWMDG4HZCO","00O2TQ2O5Z7DTT01BJKIYVFL9","DP_1")</f>
        <v>#NAME?</v>
      </c>
    </row>
    <row r="20" spans="1:7" x14ac:dyDescent="0.2">
      <c r="A20" s="18" t="e">
        <f ca="1">[1]!BexGetCellData("","00O2TQ2O5Z7DPSFDUBTEGG7FT","DP_1")</f>
        <v>#NAME?</v>
      </c>
      <c r="B20" s="16" t="e">
        <f ca="1">[1]!BexGetCellData("00O2TQ2O5Z7DPSFCWMDG4H3QW","00O2TQ2O5Z7DPSFDUBTEGG7FT","DP_1")</f>
        <v>#NAME?</v>
      </c>
      <c r="C20" s="16" t="e">
        <f ca="1">[1]!BexGetCellData("00O2TQ2O5Z7DPSFCWMDG4HA2G","00O2TQ2O5Z7DPSFDUBTEGG7FT","DP_1")</f>
        <v>#NAME?</v>
      </c>
      <c r="D20" s="16" t="e">
        <f ca="1">[1]!BexGetCellData("00O2TQ2O5Z7DPSFCWMDG4HGE0","00O2TQ2O5Z7DPSFDUBTEGG7FT","DP_1")</f>
        <v>#NAME?</v>
      </c>
      <c r="E20" s="16" t="e">
        <f ca="1">[1]!BexGetCellData("00O2TQ2O5Z7DPSFCWMDG4HMPK","00O2TQ2O5Z7DPSFDUBTEGG7FT","DP_1")</f>
        <v>#NAME?</v>
      </c>
      <c r="F20" s="16" t="e">
        <f ca="1">[1]!BexGetCellData("00O2TQ2O5Z7DPSFCWMDG4HT14","00O2TQ2O5Z7DPSFDUBTEGG7FT","DP_1")</f>
        <v>#NAME?</v>
      </c>
      <c r="G20" s="16" t="e">
        <f ca="1">[1]!BexGetCellData("00O2TQ2O5Z7DPSFCWMDG4HZCO","00O2TQ2O5Z7DPSFDUBTEGG7FT","DP_1")</f>
        <v>#NAME?</v>
      </c>
    </row>
    <row r="21" spans="1:7" x14ac:dyDescent="0.2">
      <c r="A21" s="19" t="e">
        <f ca="1">[1]!BexGetCellData("","00O2TQ2O5Z7DPSFG8TQENM21E","DP_1")</f>
        <v>#NAME?</v>
      </c>
      <c r="B21" s="16" t="e">
        <f ca="1">[1]!BexGetCellData("00O2TQ2O5Z7DPSFCWMDG4H3QW","00O2TQ2O5Z7DPSFG8TQENM21E","DP_1")</f>
        <v>#NAME?</v>
      </c>
      <c r="C21" s="16" t="e">
        <f ca="1">[1]!BexGetCellData("00O2TQ2O5Z7DPSFCWMDG4HA2G","00O2TQ2O5Z7DPSFG8TQENM21E","DP_1")</f>
        <v>#NAME?</v>
      </c>
      <c r="D21" s="16" t="e">
        <f ca="1">[1]!BexGetCellData("00O2TQ2O5Z7DPSFCWMDG4HGE0","00O2TQ2O5Z7DPSFG8TQENM21E","DP_1")</f>
        <v>#NAME?</v>
      </c>
      <c r="E21" s="16" t="e">
        <f ca="1">[1]!BexGetCellData("00O2TQ2O5Z7DPSFCWMDG4HMPK","00O2TQ2O5Z7DPSFG8TQENM21E","DP_1")</f>
        <v>#NAME?</v>
      </c>
      <c r="F21" s="16" t="e">
        <f ca="1">[1]!BexGetCellData("00O2TQ2O5Z7DPSFCWMDG4HT14","00O2TQ2O5Z7DPSFG8TQENM21E","DP_1")</f>
        <v>#NAME?</v>
      </c>
      <c r="G21" s="16" t="e">
        <f ca="1">[1]!BexGetCellData("00O2TQ2O5Z7DPSFCWMDG4HZCO","00O2TQ2O5Z7DPSFG8TQENM21E","DP_1")</f>
        <v>#NAME?</v>
      </c>
    </row>
    <row r="22" spans="1:7" x14ac:dyDescent="0.2">
      <c r="A22" s="19" t="e">
        <f ca="1">[1]!BexGetCellData("","00O2TQ2O5Z7DPSFG8TQENM8CY","DP_1")</f>
        <v>#NAME?</v>
      </c>
      <c r="B22" s="16" t="e">
        <f ca="1">[1]!BexGetCellData("00O2TQ2O5Z7DPSFCWMDG4H3QW","00O2TQ2O5Z7DPSFG8TQENM8CY","DP_1")</f>
        <v>#NAME?</v>
      </c>
      <c r="C22" s="16" t="e">
        <f ca="1">[1]!BexGetCellData("00O2TQ2O5Z7DPSFCWMDG4HA2G","00O2TQ2O5Z7DPSFG8TQENM8CY","DP_1")</f>
        <v>#NAME?</v>
      </c>
      <c r="D22" s="16" t="e">
        <f ca="1">[1]!BexGetCellData("00O2TQ2O5Z7DPSFCWMDG4HGE0","00O2TQ2O5Z7DPSFG8TQENM8CY","DP_1")</f>
        <v>#NAME?</v>
      </c>
      <c r="E22" s="16" t="e">
        <f ca="1">[1]!BexGetCellData("00O2TQ2O5Z7DPSFCWMDG4HMPK","00O2TQ2O5Z7DPSFG8TQENM8CY","DP_1")</f>
        <v>#NAME?</v>
      </c>
      <c r="F22" s="16" t="e">
        <f ca="1">[1]!BexGetCellData("00O2TQ2O5Z7DPSFCWMDG4HT14","00O2TQ2O5Z7DPSFG8TQENM8CY","DP_1")</f>
        <v>#NAME?</v>
      </c>
      <c r="G22" s="16" t="e">
        <f ca="1">[1]!BexGetCellData("00O2TQ2O5Z7DPSFCWMDG4HZCO","00O2TQ2O5Z7DPSFG8TQENM8CY","DP_1")</f>
        <v>#NAME?</v>
      </c>
    </row>
    <row r="23" spans="1:7" x14ac:dyDescent="0.2">
      <c r="A23" s="18" t="e">
        <f ca="1">[1]!BexGetCellData("","00O2TQ2O5Z7DTT01BJKIYVLWT","DP_1")</f>
        <v>#NAME?</v>
      </c>
      <c r="B23" s="16" t="e">
        <f ca="1">[1]!BexGetCellData("00O2TQ2O5Z7DPSFCWMDG4H3QW","00O2TQ2O5Z7DTT01BJKIYVLWT","DP_1")</f>
        <v>#NAME?</v>
      </c>
      <c r="C23" s="16" t="e">
        <f ca="1">[1]!BexGetCellData("00O2TQ2O5Z7DPSFCWMDG4HA2G","00O2TQ2O5Z7DTT01BJKIYVLWT","DP_1")</f>
        <v>#NAME?</v>
      </c>
      <c r="D23" s="16" t="e">
        <f ca="1">[1]!BexGetCellData("00O2TQ2O5Z7DPSFCWMDG4HGE0","00O2TQ2O5Z7DTT01BJKIYVLWT","DP_1")</f>
        <v>#NAME?</v>
      </c>
      <c r="E23" s="16" t="e">
        <f ca="1">[1]!BexGetCellData("00O2TQ2O5Z7DPSFCWMDG4HMPK","00O2TQ2O5Z7DTT01BJKIYVLWT","DP_1")</f>
        <v>#NAME?</v>
      </c>
      <c r="F23" s="16" t="e">
        <f ca="1">[1]!BexGetCellData("00O2TQ2O5Z7DPSFCWMDG4HT14","00O2TQ2O5Z7DTT01BJKIYVLWT","DP_1")</f>
        <v>#NAME?</v>
      </c>
      <c r="G23" s="16" t="e">
        <f ca="1">[1]!BexGetCellData("00O2TQ2O5Z7DPSFCWMDG4HZCO","00O2TQ2O5Z7DTT01BJKIYVLWT","DP_1")</f>
        <v>#NAME?</v>
      </c>
    </row>
    <row r="24" spans="1:7" x14ac:dyDescent="0.2">
      <c r="A24" s="17" t="e">
        <f ca="1">[1]!BexGetCellData("","00O2TQ2O5Z7DPSFM7Q98ICB76","DP_1")</f>
        <v>#NAME?</v>
      </c>
      <c r="B24" s="22" t="e">
        <f ca="1">[1]!BexGetCellData("00O2TQ2O5Z7DPSFCWMDG4H3QW","00O2TQ2O5Z7DPSFM7Q98ICB76","DP_1")</f>
        <v>#NAME?</v>
      </c>
      <c r="C24" s="22" t="e">
        <f ca="1">[1]!BexGetCellData("00O2TQ2O5Z7DPSFCWMDG4HA2G","00O2TQ2O5Z7DPSFM7Q98ICB76","DP_1")</f>
        <v>#NAME?</v>
      </c>
      <c r="D24" s="22" t="e">
        <f ca="1">[1]!BexGetCellData("00O2TQ2O5Z7DPSFCWMDG4HGE0","00O2TQ2O5Z7DPSFM7Q98ICB76","DP_1")</f>
        <v>#NAME?</v>
      </c>
      <c r="E24" s="22" t="e">
        <f ca="1">[1]!BexGetCellData("00O2TQ2O5Z7DPSFCWMDG4HMPK","00O2TQ2O5Z7DPSFM7Q98ICB76","DP_1")</f>
        <v>#NAME?</v>
      </c>
      <c r="F24" s="22" t="e">
        <f ca="1">[1]!BexGetCellData("00O2TQ2O5Z7DPSFCWMDG4HT14","00O2TQ2O5Z7DPSFM7Q98ICB76","DP_1")</f>
        <v>#NAME?</v>
      </c>
      <c r="G24" s="22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31CEE8-EA48-404F-A316-8DE12F0ECE5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6d. Servicios Personales x Cate</vt:lpstr>
      <vt:lpstr>Servicios de Salud</vt:lpstr>
      <vt:lpstr>fuente1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SAR</cp:lastModifiedBy>
  <cp:lastPrinted>2021-01-29T02:52:58Z</cp:lastPrinted>
  <dcterms:created xsi:type="dcterms:W3CDTF">2017-07-25T20:59:38Z</dcterms:created>
  <dcterms:modified xsi:type="dcterms:W3CDTF">2021-01-29T21:56:52Z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Personales(S9VATZ4XGJ23711PD7LIJVJS6).xlsx</vt:lpwstr>
  </property>
</Properties>
</file>