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LEY DE DISCIPLINA\2020\4TO TRIMESTRE\PARA PUBLICAR\"/>
    </mc:Choice>
  </mc:AlternateContent>
  <xr:revisionPtr revIDLastSave="0" documentId="8_{D0CCF11E-31D3-4202-AF9F-F6D1D108E903}" xr6:coauthVersionLast="46" xr6:coauthVersionMax="46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6d. Servicios Personales x Cate" sheetId="1" r:id="rId2"/>
    <sheet name="Servicios de Salud" sheetId="4" state="hidden" r:id="rId3"/>
    <sheet name="fuente1" sheetId="3" state="hidden" r:id="rId4"/>
  </sheets>
  <externalReferences>
    <externalReference r:id="rId5"/>
  </externalReferenc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1" i="1"/>
  <c r="E24" i="1"/>
  <c r="E11" i="1"/>
  <c r="D11" i="1"/>
  <c r="H24" i="1"/>
  <c r="G24" i="1"/>
  <c r="G21" i="1" s="1"/>
  <c r="F24" i="1"/>
  <c r="F21" i="1" s="1"/>
  <c r="E21" i="1"/>
  <c r="D24" i="1"/>
  <c r="D21" i="1" s="1"/>
  <c r="C24" i="1"/>
  <c r="C21" i="1" s="1"/>
  <c r="H12" i="1"/>
  <c r="G12" i="1"/>
  <c r="G9" i="1" s="1"/>
  <c r="F12" i="1"/>
  <c r="F9" i="1" s="1"/>
  <c r="E12" i="1"/>
  <c r="D12" i="1"/>
  <c r="D9" i="1" s="1"/>
  <c r="C12" i="1"/>
  <c r="C9" i="1" s="1"/>
  <c r="C32" i="1" s="1"/>
  <c r="H21" i="1" l="1"/>
  <c r="H9" i="1"/>
  <c r="E9" i="1"/>
  <c r="E32" i="1" s="1"/>
  <c r="F32" i="1"/>
  <c r="G32" i="1"/>
  <c r="D32" i="1"/>
  <c r="G24" i="3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F11" i="3"/>
  <c r="E11" i="3"/>
  <c r="D11" i="3"/>
  <c r="C11" i="3"/>
  <c r="B11" i="3"/>
  <c r="A11" i="3"/>
  <c r="G10" i="3"/>
  <c r="F10" i="3"/>
  <c r="E10" i="3"/>
  <c r="D10" i="3"/>
  <c r="C10" i="3"/>
  <c r="B10" i="3"/>
  <c r="A10" i="3"/>
  <c r="G9" i="3"/>
  <c r="F9" i="3"/>
  <c r="E9" i="3"/>
  <c r="D9" i="3"/>
  <c r="C9" i="3"/>
  <c r="B9" i="3"/>
  <c r="A9" i="3"/>
  <c r="G8" i="3"/>
  <c r="F8" i="3"/>
  <c r="E8" i="3"/>
  <c r="D8" i="3"/>
  <c r="C8" i="3"/>
  <c r="B8" i="3"/>
  <c r="A8" i="3"/>
  <c r="G7" i="3"/>
  <c r="F7" i="3"/>
  <c r="E7" i="3"/>
  <c r="D7" i="3"/>
  <c r="C7" i="3"/>
  <c r="B7" i="3"/>
  <c r="A7" i="3"/>
  <c r="G6" i="3"/>
  <c r="F6" i="3"/>
  <c r="E6" i="3"/>
  <c r="D6" i="3"/>
  <c r="C6" i="3"/>
  <c r="B6" i="3"/>
  <c r="A6" i="3"/>
  <c r="G5" i="3"/>
  <c r="F5" i="3"/>
  <c r="E5" i="3"/>
  <c r="D5" i="3"/>
  <c r="C5" i="3"/>
  <c r="B5" i="3"/>
  <c r="A5" i="3"/>
  <c r="G4" i="3"/>
  <c r="F4" i="3"/>
  <c r="E4" i="3"/>
  <c r="D4" i="3"/>
  <c r="C4" i="3"/>
  <c r="B4" i="3"/>
  <c r="A4" i="3"/>
  <c r="G3" i="3"/>
  <c r="F3" i="3"/>
  <c r="E3" i="3"/>
  <c r="D3" i="3"/>
  <c r="C3" i="3"/>
  <c r="B3" i="3"/>
  <c r="A3" i="3"/>
  <c r="G2" i="3"/>
  <c r="F2" i="3"/>
  <c r="E2" i="3"/>
  <c r="D2" i="3"/>
  <c r="C2" i="3"/>
  <c r="B2" i="3"/>
  <c r="A2" i="3"/>
  <c r="G1" i="3"/>
  <c r="F1" i="3"/>
  <c r="E1" i="3"/>
  <c r="D1" i="3"/>
  <c r="C1" i="3"/>
  <c r="B1" i="3"/>
  <c r="H32" i="1" l="1"/>
</calcChain>
</file>

<file path=xl/sharedStrings.xml><?xml version="1.0" encoding="utf-8"?>
<sst xmlns="http://schemas.openxmlformats.org/spreadsheetml/2006/main" count="61" uniqueCount="43">
  <si>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</si>
  <si>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</si>
  <si>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</si>
  <si>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</si>
  <si>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</si>
  <si>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</si>
  <si>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</si>
  <si>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</si>
  <si>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</si>
  <si>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</si>
  <si>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</si>
  <si>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</si>
  <si>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</si>
  <si>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</si>
  <si>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</si>
  <si>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</si>
  <si>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</si>
  <si>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</si>
  <si>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</si>
  <si>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</si>
  <si>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</si>
  <si>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</si>
  <si>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</si>
  <si>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</si>
  <si>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GOBIERNO DEL ESTADO DE MICHOACÁN DE OCAMPO</t>
  </si>
  <si>
    <t>* Nota: Los importes corresponden a las cifras presentadas por la Secretaría de Salud, y corresponden al Fondo de Aportaciones para los Servicios de Salud (FASSA), Convenio de Fortalecimiento a la Atención Médica (FAM); así como al Acuerdo para el Fortalecimiento de Acciones de Salud Pública en las Entidades (AFASPR).</t>
  </si>
  <si>
    <t>Entidad CP</t>
  </si>
  <si>
    <t>Etiquetado</t>
  </si>
  <si>
    <t>Pos.presupuestaria</t>
  </si>
  <si>
    <t>GEMC</t>
  </si>
  <si>
    <t>1</t>
  </si>
  <si>
    <t>995</t>
  </si>
  <si>
    <t/>
  </si>
  <si>
    <t>996</t>
  </si>
  <si>
    <t>2</t>
  </si>
  <si>
    <t>Resultado total</t>
  </si>
  <si>
    <t xml:space="preserve">
Aprobado</t>
  </si>
  <si>
    <t xml:space="preserve">
Ampliaciones/Reducciones</t>
  </si>
  <si>
    <t xml:space="preserve">
Modificado</t>
  </si>
  <si>
    <t xml:space="preserve">
Devengado</t>
  </si>
  <si>
    <t xml:space="preserve">
Pagado</t>
  </si>
  <si>
    <t xml:space="preserve">
Subejercicio (e)</t>
  </si>
  <si>
    <t>Periodo de Enero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</si>
</sst>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\-\ #,##0.00"/>
    <numFmt numFmtId="166" formatCode="#,##0.00&quot;*&quot;;\-\ #&quot;*&quot;\,##0.00&quot;*&quot;"/>
  </numFmts>
  <fonts count="30" x14ac:knownFonts="1">
    <font>
      <sz val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/>
    <xf numFmtId="0" fontId="27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28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6" applyNumberFormat="0" applyAlignment="0" applyProtection="0"/>
    <xf numFmtId="0" fontId="16" fillId="4" borderId="21" applyNumberFormat="0" applyAlignment="0" applyProtection="0"/>
    <xf numFmtId="0" fontId="8" fillId="4" borderId="16" applyNumberFormat="0" applyAlignment="0" applyProtection="0"/>
    <xf numFmtId="0" fontId="10" fillId="0" borderId="18" applyNumberFormat="0" applyFill="0" applyAlignment="0" applyProtection="0"/>
    <xf numFmtId="0" fontId="9" fillId="5" borderId="17" applyNumberFormat="0" applyAlignment="0" applyProtection="0"/>
    <xf numFmtId="0" fontId="25" fillId="0" borderId="0" applyNumberFormat="0" applyFill="0" applyBorder="0" applyAlignment="0" applyProtection="0"/>
    <xf numFmtId="0" fontId="6" fillId="8" borderId="20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27" applyNumberFormat="0" applyFill="0" applyAlignment="0" applyProtection="0"/>
    <xf numFmtId="4" fontId="17" fillId="9" borderId="22" applyNumberFormat="0" applyProtection="0">
      <alignment vertical="center"/>
    </xf>
    <xf numFmtId="4" fontId="18" fillId="9" borderId="22" applyNumberFormat="0" applyProtection="0">
      <alignment vertical="center"/>
    </xf>
    <xf numFmtId="4" fontId="17" fillId="9" borderId="22" applyNumberFormat="0" applyProtection="0">
      <alignment horizontal="left" vertical="center" indent="1"/>
    </xf>
    <xf numFmtId="0" fontId="17" fillId="9" borderId="2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2" applyNumberFormat="0" applyProtection="0">
      <alignment horizontal="right" vertical="center"/>
    </xf>
    <xf numFmtId="4" fontId="19" fillId="12" borderId="22" applyNumberFormat="0" applyProtection="0">
      <alignment horizontal="right" vertical="center"/>
    </xf>
    <xf numFmtId="4" fontId="19" fillId="13" borderId="22" applyNumberFormat="0" applyProtection="0">
      <alignment horizontal="right" vertical="center"/>
    </xf>
    <xf numFmtId="4" fontId="19" fillId="14" borderId="22" applyNumberFormat="0" applyProtection="0">
      <alignment horizontal="right" vertical="center"/>
    </xf>
    <xf numFmtId="4" fontId="19" fillId="15" borderId="22" applyNumberFormat="0" applyProtection="0">
      <alignment horizontal="right" vertical="center"/>
    </xf>
    <xf numFmtId="4" fontId="19" fillId="16" borderId="22" applyNumberFormat="0" applyProtection="0">
      <alignment horizontal="right" vertical="center"/>
    </xf>
    <xf numFmtId="4" fontId="19" fillId="17" borderId="22" applyNumberFormat="0" applyProtection="0">
      <alignment horizontal="right" vertical="center"/>
    </xf>
    <xf numFmtId="4" fontId="19" fillId="18" borderId="22" applyNumberFormat="0" applyProtection="0">
      <alignment horizontal="right" vertical="center"/>
    </xf>
    <xf numFmtId="4" fontId="19" fillId="19" borderId="22" applyNumberFormat="0" applyProtection="0">
      <alignment horizontal="right" vertical="center"/>
    </xf>
    <xf numFmtId="4" fontId="17" fillId="20" borderId="23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2" applyNumberFormat="0" applyProtection="0">
      <alignment horizontal="right" vertical="center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6" fillId="22" borderId="22" applyNumberFormat="0" applyProtection="0">
      <alignment horizontal="left" vertical="center" indent="1"/>
    </xf>
    <xf numFmtId="0" fontId="6" fillId="22" borderId="22" applyNumberFormat="0" applyProtection="0">
      <alignment horizontal="left" vertical="top" indent="1"/>
    </xf>
    <xf numFmtId="0" fontId="6" fillId="10" borderId="22" applyNumberFormat="0" applyProtection="0">
      <alignment horizontal="left" vertical="center" indent="1"/>
    </xf>
    <xf numFmtId="0" fontId="6" fillId="10" borderId="22" applyNumberFormat="0" applyProtection="0">
      <alignment horizontal="left" vertical="top" indent="1"/>
    </xf>
    <xf numFmtId="0" fontId="6" fillId="23" borderId="22" applyNumberFormat="0" applyProtection="0">
      <alignment horizontal="left" vertical="center" indent="1"/>
    </xf>
    <xf numFmtId="0" fontId="6" fillId="23" borderId="22" applyNumberFormat="0" applyProtection="0">
      <alignment horizontal="left" vertical="top" indent="1"/>
    </xf>
    <xf numFmtId="0" fontId="6" fillId="21" borderId="22" applyNumberFormat="0" applyProtection="0">
      <alignment horizontal="left" vertical="center" indent="1"/>
    </xf>
    <xf numFmtId="0" fontId="6" fillId="21" borderId="22" applyNumberFormat="0" applyProtection="0">
      <alignment horizontal="left" vertical="top" indent="1"/>
    </xf>
    <xf numFmtId="0" fontId="6" fillId="24" borderId="24" applyNumberFormat="0">
      <protection locked="0"/>
    </xf>
    <xf numFmtId="4" fontId="19" fillId="25" borderId="22" applyNumberFormat="0" applyProtection="0">
      <alignment vertical="center"/>
    </xf>
    <xf numFmtId="4" fontId="21" fillId="25" borderId="22" applyNumberFormat="0" applyProtection="0">
      <alignment vertical="center"/>
    </xf>
    <xf numFmtId="4" fontId="19" fillId="25" borderId="22" applyNumberFormat="0" applyProtection="0">
      <alignment horizontal="left" vertical="center" indent="1"/>
    </xf>
    <xf numFmtId="0" fontId="19" fillId="25" borderId="22" applyNumberFormat="0" applyProtection="0">
      <alignment horizontal="left" vertical="top" indent="1"/>
    </xf>
    <xf numFmtId="4" fontId="19" fillId="21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19" fillId="10" borderId="22" applyNumberFormat="0" applyProtection="0">
      <alignment horizontal="left" vertical="center" indent="1"/>
    </xf>
    <xf numFmtId="0" fontId="19" fillId="10" borderId="22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22" applyNumberFormat="0" applyProtection="0">
      <alignment horizontal="right" vertical="center"/>
    </xf>
    <xf numFmtId="0" fontId="24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quotePrefix="1" applyAlignment="1"/>
    <xf numFmtId="0" fontId="4" fillId="0" borderId="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Alignment="1"/>
    <xf numFmtId="0" fontId="17" fillId="10" borderId="0" xfId="22" applyNumberFormat="1">
      <alignment horizontal="left" vertical="center" indent="1"/>
    </xf>
    <xf numFmtId="0" fontId="19" fillId="10" borderId="22" xfId="53" applyNumberFormat="1">
      <alignment horizontal="left" vertical="center" indent="1"/>
    </xf>
    <xf numFmtId="165" fontId="19" fillId="21" borderId="22" xfId="51" applyNumberFormat="1">
      <alignment horizontal="right" vertical="center"/>
    </xf>
    <xf numFmtId="0" fontId="6" fillId="22" borderId="22" xfId="38" applyAlignment="1">
      <alignment horizontal="left" vertical="center" indent="2"/>
    </xf>
    <xf numFmtId="0" fontId="6" fillId="10" borderId="22" xfId="40" applyAlignment="1">
      <alignment horizontal="left" vertical="center" indent="3"/>
    </xf>
    <xf numFmtId="0" fontId="6" fillId="23" borderId="22" xfId="42" applyAlignment="1">
      <alignment horizontal="left" vertical="center" indent="4"/>
    </xf>
    <xf numFmtId="166" fontId="4" fillId="0" borderId="15" xfId="58" applyNumberFormat="1" applyFont="1" applyBorder="1" applyAlignment="1">
      <alignment horizontal="right" vertical="center" wrapText="1"/>
    </xf>
    <xf numFmtId="166" fontId="5" fillId="0" borderId="15" xfId="58" applyNumberFormat="1" applyFont="1" applyBorder="1" applyAlignment="1">
      <alignment horizontal="right" vertical="center" wrapText="1"/>
    </xf>
    <xf numFmtId="4" fontId="19" fillId="21" borderId="22" xfId="51" applyNumberFormat="1">
      <alignment horizontal="right" vertical="center"/>
    </xf>
    <xf numFmtId="0" fontId="19" fillId="10" borderId="22" xfId="53" quotePrefix="1" applyNumberFormat="1">
      <alignment horizontal="left" vertical="center" indent="1"/>
    </xf>
    <xf numFmtId="0" fontId="17" fillId="9" borderId="22" xfId="20" quotePrefix="1" applyNumberFormat="1">
      <alignment horizontal="left" vertical="center" indent="1"/>
    </xf>
    <xf numFmtId="4" fontId="17" fillId="9" borderId="22" xfId="18" applyNumberFormat="1">
      <alignment vertical="center"/>
    </xf>
    <xf numFmtId="0" fontId="17" fillId="10" borderId="0" xfId="22" quotePrefix="1" applyNumberFormat="1" applyAlignment="1">
      <alignment horizontal="left" vertical="center" indent="1"/>
    </xf>
    <xf numFmtId="0" fontId="6" fillId="22" borderId="22" xfId="39" quotePrefix="1" applyAlignment="1">
      <alignment horizontal="left" vertical="top" wrapText="1" inden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59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 customBuiltin="1"/>
    <cellStyle name="Notas" xfId="15" builtinId="10" customBuiltin="1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Text" xfId="37" xr:uid="{00000000-0005-0000-0000-00001F000000}"/>
    <cellStyle name="SAPBEXHLevel0" xfId="38" xr:uid="{00000000-0005-0000-0000-000020000000}"/>
    <cellStyle name="SAPBEXHLevel0X" xfId="39" xr:uid="{00000000-0005-0000-0000-000021000000}"/>
    <cellStyle name="SAPBEXHLevel1" xfId="40" xr:uid="{00000000-0005-0000-0000-000022000000}"/>
    <cellStyle name="SAPBEXHLevel1X" xfId="41" xr:uid="{00000000-0005-0000-0000-000023000000}"/>
    <cellStyle name="SAPBEXHLevel2" xfId="42" xr:uid="{00000000-0005-0000-0000-000024000000}"/>
    <cellStyle name="SAPBEXHLevel2X" xfId="43" xr:uid="{00000000-0005-0000-0000-000025000000}"/>
    <cellStyle name="SAPBEXHLevel3" xfId="44" xr:uid="{00000000-0005-0000-0000-000026000000}"/>
    <cellStyle name="SAPBEXHLevel3X" xfId="45" xr:uid="{00000000-0005-0000-0000-000027000000}"/>
    <cellStyle name="SAPBEXinputData" xfId="46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  <dxf>
      <numFmt numFmtId="167" formatCode="0.00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3187700</xdr:colOff>
      <xdr:row>0</xdr:row>
      <xdr:rowOff>0</xdr:rowOff>
    </xdr:to>
    <xdr:pic macro="[1]!DesignIconClicked">
      <xdr:nvPicPr>
        <xdr:cNvPr id="3" name="BExKIN6PVBBZBBPEQHRTTEUH2RJ4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877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1206500</xdr:colOff>
      <xdr:row>0</xdr:row>
      <xdr:rowOff>0</xdr:rowOff>
    </xdr:to>
    <xdr:pic macro="[1]!DesignIconClicked">
      <xdr:nvPicPr>
        <xdr:cNvPr id="4" name="BEx9B78HB8WUJP8F5QJPTI4VOOBZ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0"/>
          <a:ext cx="12065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161924</xdr:rowOff>
    </xdr:from>
    <xdr:to>
      <xdr:col>9</xdr:col>
      <xdr:colOff>1006474</xdr:colOff>
      <xdr:row>7</xdr:row>
      <xdr:rowOff>149224</xdr:rowOff>
    </xdr:to>
    <xdr:pic macro="[1]!DesignIconClicked">
      <xdr:nvPicPr>
        <xdr:cNvPr id="2" name="BExGPNB3O9HWVG9G802SY7HV7Z0U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323849"/>
          <a:ext cx="9474200" cy="9588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6350</xdr:rowOff>
    </xdr:from>
    <xdr:to>
      <xdr:col>1</xdr:col>
      <xdr:colOff>69850</xdr:colOff>
      <xdr:row>2</xdr:row>
      <xdr:rowOff>57150</xdr:rowOff>
    </xdr:to>
    <xdr:pic macro="[1]!DesignIconClicked">
      <xdr:nvPicPr>
        <xdr:cNvPr id="3" name="BExS3ZEWIZM6BFGQN0NUHRPHIRD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19050</xdr:colOff>
      <xdr:row>2</xdr:row>
      <xdr:rowOff>82550</xdr:rowOff>
    </xdr:from>
    <xdr:to>
      <xdr:col>1</xdr:col>
      <xdr:colOff>69850</xdr:colOff>
      <xdr:row>2</xdr:row>
      <xdr:rowOff>133350</xdr:rowOff>
    </xdr:to>
    <xdr:pic macro="[1]!DesignIconClicked">
      <xdr:nvPicPr>
        <xdr:cNvPr id="4" name="BEx74LDUK4NN6PQXORSELSZ4WE8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2</xdr:row>
      <xdr:rowOff>6350</xdr:rowOff>
    </xdr:from>
    <xdr:to>
      <xdr:col>2</xdr:col>
      <xdr:colOff>79375</xdr:colOff>
      <xdr:row>2</xdr:row>
      <xdr:rowOff>57150</xdr:rowOff>
    </xdr:to>
    <xdr:pic macro="[1]!DesignIconClicked">
      <xdr:nvPicPr>
        <xdr:cNvPr id="5" name="BExZNR5AAO2S0GZWHV1DQ7ZMW17M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28575</xdr:colOff>
      <xdr:row>2</xdr:row>
      <xdr:rowOff>82550</xdr:rowOff>
    </xdr:from>
    <xdr:to>
      <xdr:col>2</xdr:col>
      <xdr:colOff>79375</xdr:colOff>
      <xdr:row>2</xdr:row>
      <xdr:rowOff>133350</xdr:rowOff>
    </xdr:to>
    <xdr:pic macro="[1]!DesignIconClicked">
      <xdr:nvPicPr>
        <xdr:cNvPr id="6" name="BEx5LJJD0SLB4T30XI5RHQ37JE0B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2</xdr:row>
      <xdr:rowOff>6350</xdr:rowOff>
    </xdr:from>
    <xdr:to>
      <xdr:col>3</xdr:col>
      <xdr:colOff>76200</xdr:colOff>
      <xdr:row>2</xdr:row>
      <xdr:rowOff>57150</xdr:rowOff>
    </xdr:to>
    <xdr:pic macro="[1]!DesignIconClicked">
      <xdr:nvPicPr>
        <xdr:cNvPr id="7" name="BEx3I4MHJJOROXQIXTD1KQI6TLJ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2</xdr:row>
      <xdr:rowOff>82550</xdr:rowOff>
    </xdr:from>
    <xdr:to>
      <xdr:col>3</xdr:col>
      <xdr:colOff>76200</xdr:colOff>
      <xdr:row>2</xdr:row>
      <xdr:rowOff>133350</xdr:rowOff>
    </xdr:to>
    <xdr:pic macro="[1]!DesignIconClicked">
      <xdr:nvPicPr>
        <xdr:cNvPr id="8" name="BExKSAJGEBHOXH37T59PI6R70LNQ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</xdr:row>
      <xdr:rowOff>6350</xdr:rowOff>
    </xdr:from>
    <xdr:to>
      <xdr:col>4</xdr:col>
      <xdr:colOff>69850</xdr:colOff>
      <xdr:row>2</xdr:row>
      <xdr:rowOff>57150</xdr:rowOff>
    </xdr:to>
    <xdr:pic macro="[1]!DesignIconClicked">
      <xdr:nvPicPr>
        <xdr:cNvPr id="9" name="BExCY9F7DR635QLXV9OU3TIV4SG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19050</xdr:colOff>
      <xdr:row>2</xdr:row>
      <xdr:rowOff>82550</xdr:rowOff>
    </xdr:from>
    <xdr:to>
      <xdr:col>4</xdr:col>
      <xdr:colOff>69850</xdr:colOff>
      <xdr:row>2</xdr:row>
      <xdr:rowOff>133350</xdr:rowOff>
    </xdr:to>
    <xdr:pic macro="[1]!DesignIconClicked">
      <xdr:nvPicPr>
        <xdr:cNvPr id="10" name="BExSB7PB98I9P2LB3BNJCSB46L1Y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2</xdr:row>
      <xdr:rowOff>6350</xdr:rowOff>
    </xdr:from>
    <xdr:to>
      <xdr:col>5</xdr:col>
      <xdr:colOff>73025</xdr:colOff>
      <xdr:row>2</xdr:row>
      <xdr:rowOff>57150</xdr:rowOff>
    </xdr:to>
    <xdr:pic macro="[1]!DesignIconClicked">
      <xdr:nvPicPr>
        <xdr:cNvPr id="11" name="BExCYS5MX0JXXCZ03CV0GQP76YU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2</xdr:row>
      <xdr:rowOff>82550</xdr:rowOff>
    </xdr:from>
    <xdr:to>
      <xdr:col>5</xdr:col>
      <xdr:colOff>73025</xdr:colOff>
      <xdr:row>2</xdr:row>
      <xdr:rowOff>133350</xdr:rowOff>
    </xdr:to>
    <xdr:pic macro="[1]!DesignIconClicked">
      <xdr:nvPicPr>
        <xdr:cNvPr id="12" name="BEx9HP5D7P6JRIL23W6M90RAMPI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</xdr:row>
      <xdr:rowOff>6350</xdr:rowOff>
    </xdr:from>
    <xdr:to>
      <xdr:col>6</xdr:col>
      <xdr:colOff>76200</xdr:colOff>
      <xdr:row>2</xdr:row>
      <xdr:rowOff>57150</xdr:rowOff>
    </xdr:to>
    <xdr:pic macro="[1]!DesignIconClicked">
      <xdr:nvPicPr>
        <xdr:cNvPr id="13" name="BExVUAXP0Z7UW38JZXH3W6J93XE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2</xdr:row>
      <xdr:rowOff>82550</xdr:rowOff>
    </xdr:from>
    <xdr:to>
      <xdr:col>6</xdr:col>
      <xdr:colOff>76200</xdr:colOff>
      <xdr:row>2</xdr:row>
      <xdr:rowOff>133350</xdr:rowOff>
    </xdr:to>
    <xdr:pic macro="[1]!DesignIconClicked">
      <xdr:nvPicPr>
        <xdr:cNvPr id="14" name="BExOK704MW689OK5N71PCVXOYVM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</xdr:row>
      <xdr:rowOff>6350</xdr:rowOff>
    </xdr:from>
    <xdr:to>
      <xdr:col>7</xdr:col>
      <xdr:colOff>79375</xdr:colOff>
      <xdr:row>2</xdr:row>
      <xdr:rowOff>57150</xdr:rowOff>
    </xdr:to>
    <xdr:pic macro="[1]!DesignIconClicked">
      <xdr:nvPicPr>
        <xdr:cNvPr id="15" name="BEx5JU8XWS1K8IUSGVKXQV0AZI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2</xdr:row>
      <xdr:rowOff>82550</xdr:rowOff>
    </xdr:from>
    <xdr:to>
      <xdr:col>7</xdr:col>
      <xdr:colOff>79375</xdr:colOff>
      <xdr:row>2</xdr:row>
      <xdr:rowOff>133350</xdr:rowOff>
    </xdr:to>
    <xdr:pic macro="[1]!DesignIconClicked">
      <xdr:nvPicPr>
        <xdr:cNvPr id="16" name="BExZST29KBL71QLZWXR6PX5L1SOW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2</xdr:row>
      <xdr:rowOff>6350</xdr:rowOff>
    </xdr:from>
    <xdr:to>
      <xdr:col>8</xdr:col>
      <xdr:colOff>82550</xdr:colOff>
      <xdr:row>2</xdr:row>
      <xdr:rowOff>57150</xdr:rowOff>
    </xdr:to>
    <xdr:pic macro="[1]!DesignIconClicked">
      <xdr:nvPicPr>
        <xdr:cNvPr id="17" name="BExS0XQ21KWJ5GDW6G2Y3V0YW7KV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2</xdr:row>
      <xdr:rowOff>82550</xdr:rowOff>
    </xdr:from>
    <xdr:to>
      <xdr:col>8</xdr:col>
      <xdr:colOff>82550</xdr:colOff>
      <xdr:row>2</xdr:row>
      <xdr:rowOff>133350</xdr:rowOff>
    </xdr:to>
    <xdr:pic macro="[1]!DesignIconClicked">
      <xdr:nvPicPr>
        <xdr:cNvPr id="18" name="BExTUW10D97JGOXRK2BU39EHQQ8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1800" y="4064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2</xdr:row>
      <xdr:rowOff>6350</xdr:rowOff>
    </xdr:from>
    <xdr:to>
      <xdr:col>9</xdr:col>
      <xdr:colOff>73025</xdr:colOff>
      <xdr:row>2</xdr:row>
      <xdr:rowOff>57150</xdr:rowOff>
    </xdr:to>
    <xdr:pic macro="[1]!DesignIconClicked">
      <xdr:nvPicPr>
        <xdr:cNvPr id="19" name="BExSF0YTU5CRRRC0856SKNNS8QJ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3302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2</xdr:row>
      <xdr:rowOff>82550</xdr:rowOff>
    </xdr:from>
    <xdr:to>
      <xdr:col>9</xdr:col>
      <xdr:colOff>73025</xdr:colOff>
      <xdr:row>2</xdr:row>
      <xdr:rowOff>133350</xdr:rowOff>
    </xdr:to>
    <xdr:pic macro="[1]!DesignIconClicked">
      <xdr:nvPicPr>
        <xdr:cNvPr id="20" name="BExOD3NU0CFHV2FAIABQJQR9YNFW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00" y="406400"/>
          <a:ext cx="50800" cy="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1296987</xdr:colOff>
      <xdr:row>23</xdr:row>
      <xdr:rowOff>39687</xdr:rowOff>
    </xdr:to>
    <xdr:pic macro="[1]!DesignIconClicked">
      <xdr:nvPicPr>
        <xdr:cNvPr id="3" name="BEx5N82PHKWE9JFL4KDG6QN7596V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74550" cy="387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8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0.85546875" customWidth="1"/>
    <col min="2" max="2" width="60.7109375" customWidth="1"/>
    <col min="3" max="8" width="18" customWidth="1"/>
    <col min="9" max="9" width="0.85546875" customWidth="1"/>
  </cols>
  <sheetData>
    <row r="1" spans="2:8" ht="4.5" customHeight="1" thickBot="1" x14ac:dyDescent="0.25">
      <c r="B1" s="1"/>
      <c r="C1" s="13"/>
      <c r="E1" s="1"/>
    </row>
    <row r="2" spans="2:8" ht="18" x14ac:dyDescent="0.2">
      <c r="B2" s="29" t="s">
        <v>24</v>
      </c>
      <c r="C2" s="30"/>
      <c r="D2" s="30"/>
      <c r="E2" s="30"/>
      <c r="F2" s="30"/>
      <c r="G2" s="30"/>
      <c r="H2" s="31"/>
    </row>
    <row r="3" spans="2:8" ht="15" x14ac:dyDescent="0.2">
      <c r="B3" s="32" t="s">
        <v>0</v>
      </c>
      <c r="C3" s="33"/>
      <c r="D3" s="33"/>
      <c r="E3" s="33"/>
      <c r="F3" s="33"/>
      <c r="G3" s="33"/>
      <c r="H3" s="34"/>
    </row>
    <row r="4" spans="2:8" x14ac:dyDescent="0.2">
      <c r="B4" s="35" t="s">
        <v>1</v>
      </c>
      <c r="C4" s="36"/>
      <c r="D4" s="36"/>
      <c r="E4" s="36"/>
      <c r="F4" s="36"/>
      <c r="G4" s="36"/>
      <c r="H4" s="37"/>
    </row>
    <row r="5" spans="2:8" x14ac:dyDescent="0.2">
      <c r="B5" s="38" t="s">
        <v>42</v>
      </c>
      <c r="C5" s="39"/>
      <c r="D5" s="39"/>
      <c r="E5" s="39"/>
      <c r="F5" s="39"/>
      <c r="G5" s="39"/>
      <c r="H5" s="40"/>
    </row>
    <row r="6" spans="2:8" ht="13.5" thickBot="1" x14ac:dyDescent="0.25">
      <c r="B6" s="41" t="s">
        <v>2</v>
      </c>
      <c r="C6" s="42"/>
      <c r="D6" s="42"/>
      <c r="E6" s="42"/>
      <c r="F6" s="42"/>
      <c r="G6" s="42"/>
      <c r="H6" s="43"/>
    </row>
    <row r="7" spans="2:8" ht="13.5" thickBot="1" x14ac:dyDescent="0.25">
      <c r="B7" s="44" t="s">
        <v>3</v>
      </c>
      <c r="C7" s="46" t="s">
        <v>4</v>
      </c>
      <c r="D7" s="47"/>
      <c r="E7" s="47"/>
      <c r="F7" s="47"/>
      <c r="G7" s="48"/>
      <c r="H7" s="49" t="s">
        <v>5</v>
      </c>
    </row>
    <row r="8" spans="2:8" ht="24.75" thickBot="1" x14ac:dyDescent="0.25">
      <c r="B8" s="45"/>
      <c r="C8" s="11" t="s">
        <v>6</v>
      </c>
      <c r="D8" s="12" t="s">
        <v>7</v>
      </c>
      <c r="E8" s="12" t="s">
        <v>8</v>
      </c>
      <c r="F8" s="12" t="s">
        <v>9</v>
      </c>
      <c r="G8" s="12" t="s">
        <v>10</v>
      </c>
      <c r="H8" s="50"/>
    </row>
    <row r="9" spans="2:8" x14ac:dyDescent="0.2">
      <c r="B9" s="2" t="s">
        <v>11</v>
      </c>
      <c r="C9" s="3">
        <f>C10+C11+C12+C15+C16+C19</f>
        <v>9265563202</v>
      </c>
      <c r="D9" s="3">
        <f t="shared" ref="D9:H9" si="0">D10+D11+D12+D15+D16+D19</f>
        <v>2273133172.5699997</v>
      </c>
      <c r="E9" s="3">
        <f t="shared" si="0"/>
        <v>11538696374.570002</v>
      </c>
      <c r="F9" s="3">
        <f t="shared" si="0"/>
        <v>11030481566.219999</v>
      </c>
      <c r="G9" s="3">
        <f t="shared" si="0"/>
        <v>8964575867.7799988</v>
      </c>
      <c r="H9" s="3">
        <f t="shared" si="0"/>
        <v>508214808.3499999</v>
      </c>
    </row>
    <row r="10" spans="2:8" x14ac:dyDescent="0.2">
      <c r="B10" s="2" t="s">
        <v>12</v>
      </c>
      <c r="C10" s="3">
        <v>3328408423</v>
      </c>
      <c r="D10" s="3">
        <v>-353709848.75</v>
      </c>
      <c r="E10" s="3">
        <v>2974698574.25</v>
      </c>
      <c r="F10" s="3">
        <v>2974428797.3400002</v>
      </c>
      <c r="G10" s="3">
        <v>2273981361.6300001</v>
      </c>
      <c r="H10" s="3">
        <v>269776.90999984741</v>
      </c>
    </row>
    <row r="11" spans="2:8" x14ac:dyDescent="0.2">
      <c r="B11" s="2" t="s">
        <v>13</v>
      </c>
      <c r="C11" s="3">
        <v>3012291337</v>
      </c>
      <c r="D11" s="3">
        <f>889819806.9+2701705.29</f>
        <v>892521512.18999994</v>
      </c>
      <c r="E11" s="3">
        <f>3902111143.9+2701705.29</f>
        <v>3904812849.1900001</v>
      </c>
      <c r="F11" s="3">
        <v>3904412843.27</v>
      </c>
      <c r="G11" s="3">
        <v>3089071287.6300001</v>
      </c>
      <c r="H11" s="3">
        <f t="shared" ref="H11" si="1">E11-F11</f>
        <v>400005.92000007629</v>
      </c>
    </row>
    <row r="12" spans="2:8" x14ac:dyDescent="0.2">
      <c r="B12" s="2" t="s">
        <v>14</v>
      </c>
      <c r="C12" s="20">
        <f>C13+C14</f>
        <v>381626383</v>
      </c>
      <c r="D12" s="20">
        <f t="shared" ref="D12:H12" si="2">D13+D14</f>
        <v>2264807205.8499999</v>
      </c>
      <c r="E12" s="20">
        <f t="shared" si="2"/>
        <v>2646433588.8499999</v>
      </c>
      <c r="F12" s="20">
        <f t="shared" si="2"/>
        <v>2140177309.8699999</v>
      </c>
      <c r="G12" s="20">
        <f t="shared" si="2"/>
        <v>2080398907.98</v>
      </c>
      <c r="H12" s="20">
        <f t="shared" si="2"/>
        <v>506256278.98000002</v>
      </c>
    </row>
    <row r="13" spans="2:8" x14ac:dyDescent="0.2">
      <c r="B13" s="4" t="s">
        <v>15</v>
      </c>
      <c r="C13" s="21">
        <v>92620723.150000006</v>
      </c>
      <c r="D13" s="21">
        <v>385924130</v>
      </c>
      <c r="E13" s="21">
        <v>438327848.14999998</v>
      </c>
      <c r="F13" s="21">
        <v>306612803</v>
      </c>
      <c r="G13" s="21">
        <v>284736145</v>
      </c>
      <c r="H13" s="21">
        <v>131715045.15000001</v>
      </c>
    </row>
    <row r="14" spans="2:8" x14ac:dyDescent="0.2">
      <c r="B14" s="4" t="s">
        <v>16</v>
      </c>
      <c r="C14" s="21">
        <v>289005659.85000002</v>
      </c>
      <c r="D14" s="21">
        <v>1878883075.8499999</v>
      </c>
      <c r="E14" s="21">
        <v>2208105740.6999998</v>
      </c>
      <c r="F14" s="21">
        <v>1833564506.8699999</v>
      </c>
      <c r="G14" s="21">
        <v>1795662762.98</v>
      </c>
      <c r="H14" s="21">
        <v>374541233.82999998</v>
      </c>
    </row>
    <row r="15" spans="2:8" x14ac:dyDescent="0.2">
      <c r="B15" s="2" t="s">
        <v>17</v>
      </c>
      <c r="C15" s="3">
        <v>2542263747</v>
      </c>
      <c r="D15" s="3">
        <v>-530520925.89999998</v>
      </c>
      <c r="E15" s="3">
        <v>2011742821.0999999</v>
      </c>
      <c r="F15" s="3">
        <v>2010454074.5599999</v>
      </c>
      <c r="G15" s="3">
        <v>1521124310.54</v>
      </c>
      <c r="H15" s="3">
        <v>1288746.5399999619</v>
      </c>
    </row>
    <row r="16" spans="2:8" ht="24" x14ac:dyDescent="0.2">
      <c r="B16" s="2" t="s">
        <v>18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">
      <c r="B17" s="6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">
      <c r="B18" s="6" t="s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">
      <c r="B19" s="2" t="s">
        <v>21</v>
      </c>
      <c r="C19" s="3">
        <v>973312</v>
      </c>
      <c r="D19" s="3">
        <v>35229.18</v>
      </c>
      <c r="E19" s="3">
        <v>1008541.18</v>
      </c>
      <c r="F19" s="3">
        <v>1008541.18</v>
      </c>
      <c r="G19" s="3">
        <v>0</v>
      </c>
      <c r="H19" s="3">
        <v>0</v>
      </c>
    </row>
    <row r="20" spans="2:8" x14ac:dyDescent="0.2">
      <c r="B20" s="4"/>
      <c r="C20" s="3"/>
      <c r="D20" s="3"/>
      <c r="E20" s="7"/>
      <c r="F20" s="3"/>
      <c r="G20" s="3"/>
      <c r="H20" s="7"/>
    </row>
    <row r="21" spans="2:8" x14ac:dyDescent="0.2">
      <c r="B21" s="2" t="s">
        <v>22</v>
      </c>
      <c r="C21" s="3">
        <f>C22+C23+C24+C27+C28+C31</f>
        <v>20088201031</v>
      </c>
      <c r="D21" s="3">
        <f t="shared" ref="D21:H21" si="3">D22+D23+D24+D27+D28+D31</f>
        <v>4302640716.25</v>
      </c>
      <c r="E21" s="3">
        <f t="shared" si="3"/>
        <v>24390841747.25</v>
      </c>
      <c r="F21" s="3">
        <f t="shared" si="3"/>
        <v>24310861727.23</v>
      </c>
      <c r="G21" s="3">
        <f t="shared" si="3"/>
        <v>22892964044.41</v>
      </c>
      <c r="H21" s="3">
        <f t="shared" si="3"/>
        <v>79980020.019998625</v>
      </c>
    </row>
    <row r="22" spans="2:8" x14ac:dyDescent="0.2">
      <c r="B22" s="2" t="s">
        <v>12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">
      <c r="B23" s="2" t="s">
        <v>13</v>
      </c>
      <c r="C23" s="3">
        <v>17034762134</v>
      </c>
      <c r="D23" s="3">
        <v>4211312401.1399999</v>
      </c>
      <c r="E23" s="3">
        <v>21246074535.139999</v>
      </c>
      <c r="F23" s="3">
        <v>21199235093.450001</v>
      </c>
      <c r="G23" s="3">
        <v>19983453736.009998</v>
      </c>
      <c r="H23" s="3">
        <f t="shared" ref="H23" si="4">E23-F23</f>
        <v>46839441.689998627</v>
      </c>
    </row>
    <row r="24" spans="2:8" x14ac:dyDescent="0.2">
      <c r="B24" s="2" t="s">
        <v>14</v>
      </c>
      <c r="C24" s="20">
        <f>C25+C26</f>
        <v>3053438897</v>
      </c>
      <c r="D24" s="20">
        <f t="shared" ref="D24:H24" si="5">D25+D26</f>
        <v>91328315.109999985</v>
      </c>
      <c r="E24" s="20">
        <f t="shared" si="5"/>
        <v>3144767212.1100001</v>
      </c>
      <c r="F24" s="20">
        <f t="shared" si="5"/>
        <v>3111626633.7800002</v>
      </c>
      <c r="G24" s="20">
        <f t="shared" si="5"/>
        <v>2909510308.4000001</v>
      </c>
      <c r="H24" s="20">
        <f t="shared" si="5"/>
        <v>33140578.329999998</v>
      </c>
    </row>
    <row r="25" spans="2:8" x14ac:dyDescent="0.2">
      <c r="B25" s="4" t="s">
        <v>15</v>
      </c>
      <c r="C25" s="21">
        <v>512367046.92000002</v>
      </c>
      <c r="D25" s="21">
        <v>278770107.95999998</v>
      </c>
      <c r="E25" s="21">
        <v>791137154.88</v>
      </c>
      <c r="F25" s="21">
        <v>790938674</v>
      </c>
      <c r="G25" s="21">
        <v>768348120</v>
      </c>
      <c r="H25" s="21">
        <v>198480.88</v>
      </c>
    </row>
    <row r="26" spans="2:8" x14ac:dyDescent="0.2">
      <c r="B26" s="4" t="s">
        <v>16</v>
      </c>
      <c r="C26" s="21">
        <v>2541071850.0799999</v>
      </c>
      <c r="D26" s="21">
        <v>-187441792.84999999</v>
      </c>
      <c r="E26" s="21">
        <v>2353630057.23</v>
      </c>
      <c r="F26" s="21">
        <v>2320687959.7800002</v>
      </c>
      <c r="G26" s="21">
        <v>2141162188.4000001</v>
      </c>
      <c r="H26" s="21">
        <v>32942097.449999999</v>
      </c>
    </row>
    <row r="27" spans="2:8" x14ac:dyDescent="0.2">
      <c r="B27" s="2" t="s">
        <v>17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ht="24" x14ac:dyDescent="0.2">
      <c r="B28" s="2" t="s">
        <v>18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">
      <c r="B29" s="6" t="s">
        <v>19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">
      <c r="B30" s="6" t="s">
        <v>20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2:8" x14ac:dyDescent="0.2">
      <c r="B31" s="2" t="s">
        <v>21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">
      <c r="B32" s="2" t="s">
        <v>23</v>
      </c>
      <c r="C32" s="3">
        <f>C9+C21</f>
        <v>29353764233</v>
      </c>
      <c r="D32" s="3">
        <f t="shared" ref="D32:H32" si="6">D9+D21</f>
        <v>6575773888.8199997</v>
      </c>
      <c r="E32" s="3">
        <f t="shared" si="6"/>
        <v>35929538121.82</v>
      </c>
      <c r="F32" s="3">
        <f t="shared" si="6"/>
        <v>35341343293.449997</v>
      </c>
      <c r="G32" s="3">
        <f t="shared" si="6"/>
        <v>31857539912.189999</v>
      </c>
      <c r="H32" s="3">
        <f t="shared" si="6"/>
        <v>588194828.36999857</v>
      </c>
    </row>
    <row r="33" spans="2:8" ht="13.5" thickBot="1" x14ac:dyDescent="0.25">
      <c r="B33" s="8"/>
      <c r="C33" s="9"/>
      <c r="D33" s="10"/>
      <c r="E33" s="10"/>
      <c r="F33" s="10"/>
      <c r="G33" s="10"/>
      <c r="H33" s="10"/>
    </row>
    <row r="35" spans="2:8" ht="8.25" customHeight="1" x14ac:dyDescent="0.2">
      <c r="B35" s="28" t="s">
        <v>25</v>
      </c>
      <c r="C35" s="28"/>
      <c r="D35" s="28"/>
      <c r="E35" s="28"/>
      <c r="F35" s="28"/>
      <c r="G35" s="28"/>
      <c r="H35" s="28"/>
    </row>
    <row r="36" spans="2:8" x14ac:dyDescent="0.2">
      <c r="B36" s="28"/>
      <c r="C36" s="28"/>
      <c r="D36" s="28"/>
      <c r="E36" s="28"/>
      <c r="F36" s="28"/>
      <c r="G36" s="28"/>
      <c r="H36" s="28"/>
    </row>
    <row r="37" spans="2:8" x14ac:dyDescent="0.2">
      <c r="B37" s="28"/>
      <c r="C37" s="28"/>
      <c r="D37" s="28"/>
      <c r="E37" s="28"/>
      <c r="F37" s="28"/>
      <c r="G37" s="28"/>
      <c r="H37" s="28"/>
    </row>
    <row r="38" spans="2:8" ht="4.5" customHeight="1" x14ac:dyDescent="0.2"/>
  </sheetData>
  <mergeCells count="9">
    <mergeCell ref="B35:H37"/>
    <mergeCell ref="B2:H2"/>
    <mergeCell ref="B3:H3"/>
    <mergeCell ref="B4:H4"/>
    <mergeCell ref="B5:H5"/>
    <mergeCell ref="B6:H6"/>
    <mergeCell ref="B7:B8"/>
    <mergeCell ref="C7:G7"/>
    <mergeCell ref="H7:H8"/>
  </mergeCells>
  <conditionalFormatting sqref="C13:H14">
    <cfRule type="cellIs" dxfId="8" priority="13" operator="equal">
      <formula>0</formula>
    </cfRule>
  </conditionalFormatting>
  <conditionalFormatting sqref="C12">
    <cfRule type="expression" dxfId="7" priority="7">
      <formula>C12=0</formula>
    </cfRule>
  </conditionalFormatting>
  <conditionalFormatting sqref="D12:H12">
    <cfRule type="expression" dxfId="6" priority="6">
      <formula>D12=0</formula>
    </cfRule>
  </conditionalFormatting>
  <conditionalFormatting sqref="C24:D24 F24:H24">
    <cfRule type="expression" dxfId="5" priority="5">
      <formula>C24=0</formula>
    </cfRule>
  </conditionalFormatting>
  <conditionalFormatting sqref="C25:H26">
    <cfRule type="cellIs" dxfId="4" priority="4" operator="equal">
      <formula>0</formula>
    </cfRule>
  </conditionalFormatting>
  <conditionalFormatting sqref="D12:G12">
    <cfRule type="expression" dxfId="3" priority="3">
      <formula>D12=0</formula>
    </cfRule>
  </conditionalFormatting>
  <conditionalFormatting sqref="H12">
    <cfRule type="expression" dxfId="2" priority="2">
      <formula>H12=0</formula>
    </cfRule>
  </conditionalFormatting>
  <conditionalFormatting sqref="E24">
    <cfRule type="expression" dxfId="0" priority="1">
      <formula>E24=0</formula>
    </cfRule>
  </conditionalFormatting>
  <printOptions horizontalCentered="1"/>
  <pageMargins left="0" right="0" top="0" bottom="0" header="0.31496062992125984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8"/>
  <sheetViews>
    <sheetView workbookViewId="0">
      <selection activeCell="E3" sqref="E3:K10"/>
    </sheetView>
  </sheetViews>
  <sheetFormatPr baseColWidth="10" defaultColWidth="8.85546875" defaultRowHeight="12.75" x14ac:dyDescent="0.2"/>
  <cols>
    <col min="2" max="2" width="16.42578125" bestFit="1" customWidth="1"/>
    <col min="3" max="3" width="12.42578125" bestFit="1" customWidth="1"/>
    <col min="4" max="4" width="20.28515625" bestFit="1" customWidth="1"/>
    <col min="5" max="9" width="15.5703125" bestFit="1" customWidth="1"/>
    <col min="10" max="10" width="15.28515625" bestFit="1" customWidth="1"/>
  </cols>
  <sheetData>
    <row r="3" spans="2:10" ht="38.25" x14ac:dyDescent="0.2">
      <c r="B3" s="26" t="s">
        <v>26</v>
      </c>
      <c r="C3" s="26" t="s">
        <v>27</v>
      </c>
      <c r="D3" s="26" t="s">
        <v>28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</row>
    <row r="4" spans="2:10" x14ac:dyDescent="0.2">
      <c r="B4" s="23" t="s">
        <v>29</v>
      </c>
      <c r="C4" s="23" t="s">
        <v>30</v>
      </c>
      <c r="D4" s="23" t="s">
        <v>31</v>
      </c>
      <c r="E4" s="22">
        <v>92620723.150000006</v>
      </c>
      <c r="F4" s="22">
        <v>345707125</v>
      </c>
      <c r="G4" s="22">
        <v>438327848.14999998</v>
      </c>
      <c r="H4" s="22">
        <v>198715678.83000001</v>
      </c>
      <c r="I4" s="22">
        <v>194060073.44</v>
      </c>
      <c r="J4" s="22">
        <v>239612169.31999999</v>
      </c>
    </row>
    <row r="5" spans="2:10" x14ac:dyDescent="0.2">
      <c r="B5" s="23" t="s">
        <v>32</v>
      </c>
      <c r="C5" s="23" t="s">
        <v>32</v>
      </c>
      <c r="D5" s="23" t="s">
        <v>33</v>
      </c>
      <c r="E5" s="22">
        <v>289005659.85000002</v>
      </c>
      <c r="F5" s="22">
        <v>1784847224.8199999</v>
      </c>
      <c r="G5" s="22">
        <v>2073852884.6700001</v>
      </c>
      <c r="H5" s="22">
        <v>1277963852.8499999</v>
      </c>
      <c r="I5" s="22">
        <v>1248023108.1700001</v>
      </c>
      <c r="J5" s="22">
        <v>795889031.82000005</v>
      </c>
    </row>
    <row r="6" spans="2:10" x14ac:dyDescent="0.2">
      <c r="B6" s="23" t="s">
        <v>32</v>
      </c>
      <c r="C6" s="23" t="s">
        <v>34</v>
      </c>
      <c r="D6" s="23" t="s">
        <v>31</v>
      </c>
      <c r="E6" s="22">
        <v>512367046.92000002</v>
      </c>
      <c r="F6" s="22">
        <v>5710375.5</v>
      </c>
      <c r="G6" s="22">
        <v>518077422.42000002</v>
      </c>
      <c r="H6" s="22">
        <v>462694326.58999997</v>
      </c>
      <c r="I6" s="22">
        <v>442609901.56999999</v>
      </c>
      <c r="J6" s="22">
        <v>55383095.829999998</v>
      </c>
    </row>
    <row r="7" spans="2:10" x14ac:dyDescent="0.2">
      <c r="B7" s="23" t="s">
        <v>32</v>
      </c>
      <c r="C7" s="23" t="s">
        <v>32</v>
      </c>
      <c r="D7" s="23" t="s">
        <v>33</v>
      </c>
      <c r="E7" s="22">
        <v>2541071850.0799999</v>
      </c>
      <c r="F7" s="22">
        <v>23826049.5</v>
      </c>
      <c r="G7" s="22">
        <v>2564897899.5799999</v>
      </c>
      <c r="H7" s="22">
        <v>1429810001.72</v>
      </c>
      <c r="I7" s="22">
        <v>1367745459.0699999</v>
      </c>
      <c r="J7" s="22">
        <v>1135087897.8599999</v>
      </c>
    </row>
    <row r="8" spans="2:10" x14ac:dyDescent="0.2">
      <c r="B8" s="24" t="s">
        <v>35</v>
      </c>
      <c r="C8" s="24" t="s">
        <v>32</v>
      </c>
      <c r="D8" s="24" t="s">
        <v>32</v>
      </c>
      <c r="E8" s="25">
        <v>3435065280</v>
      </c>
      <c r="F8" s="25">
        <v>2160090774.8200002</v>
      </c>
      <c r="G8" s="25">
        <v>5595156054.8199997</v>
      </c>
      <c r="H8" s="25">
        <v>3369183859.9899998</v>
      </c>
      <c r="I8" s="25">
        <v>3252438542.25</v>
      </c>
      <c r="J8" s="25">
        <v>2225972194.8299999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zoomScale="80" zoomScaleNormal="80" workbookViewId="0">
      <selection activeCell="A11" sqref="A11"/>
    </sheetView>
  </sheetViews>
  <sheetFormatPr baseColWidth="10" defaultColWidth="11.42578125" defaultRowHeight="12.75" x14ac:dyDescent="0.2"/>
  <cols>
    <col min="1" max="1" width="61.7109375" bestFit="1" customWidth="1"/>
    <col min="2" max="2" width="19.7109375" bestFit="1" customWidth="1"/>
    <col min="3" max="3" width="28.5703125" bestFit="1" customWidth="1"/>
    <col min="4" max="4" width="19.7109375" bestFit="1" customWidth="1"/>
    <col min="5" max="6" width="17.42578125" bestFit="1" customWidth="1"/>
    <col min="7" max="7" width="19.7109375" bestFit="1" customWidth="1"/>
  </cols>
  <sheetData>
    <row r="1" spans="1:7" x14ac:dyDescent="0.2">
      <c r="A1" s="14"/>
      <c r="B1" s="15" t="e">
        <f ca="1">[1]!BexGetCellData("00O2TQ2O5Z7DPSFCWMDG4H3QW","","DP_1")</f>
        <v>#NAME?</v>
      </c>
      <c r="C1" s="15" t="e">
        <f ca="1">[1]!BexGetCellData("00O2TQ2O5Z7DPSFCWMDG4HA2G","","DP_1")</f>
        <v>#NAME?</v>
      </c>
      <c r="D1" s="15" t="e">
        <f ca="1">[1]!BexGetCellData("00O2TQ2O5Z7DPSFCWMDG4HGE0","","DP_1")</f>
        <v>#NAME?</v>
      </c>
      <c r="E1" s="15" t="e">
        <f ca="1">[1]!BexGetCellData("00O2TQ2O5Z7DPSFCWMDG4HMPK","","DP_1")</f>
        <v>#NAME?</v>
      </c>
      <c r="F1" s="15" t="e">
        <f ca="1">[1]!BexGetCellData("00O2TQ2O5Z7DPSFCWMDG4HT14","","DP_1")</f>
        <v>#NAME?</v>
      </c>
      <c r="G1" s="15" t="e">
        <f ca="1">[1]!BexGetCellData("00O2TQ2O5Z7DPSFCWMDG4HZCO","","DP_1")</f>
        <v>#NAME?</v>
      </c>
    </row>
    <row r="2" spans="1:7" x14ac:dyDescent="0.2">
      <c r="A2" s="17" t="e">
        <f ca="1">[1]!BexGetCellData("","00O2TQ2O5Z7DPSFHJ8Z5KTK6N","DP_1")</f>
        <v>#NAME?</v>
      </c>
      <c r="B2" s="22" t="e">
        <f ca="1">[1]!BexGetCellData("00O2TQ2O5Z7DPSFCWMDG4H3QW","00O2TQ2O5Z7DPSFHJ8Z5KTK6N","DP_1")</f>
        <v>#NAME?</v>
      </c>
      <c r="C2" s="22" t="e">
        <f ca="1">[1]!BexGetCellData("00O2TQ2O5Z7DPSFCWMDG4HA2G","00O2TQ2O5Z7DPSFHJ8Z5KTK6N","DP_1")</f>
        <v>#NAME?</v>
      </c>
      <c r="D2" s="22" t="e">
        <f ca="1">[1]!BexGetCellData("00O2TQ2O5Z7DPSFCWMDG4HGE0","00O2TQ2O5Z7DPSFHJ8Z5KTK6N","DP_1")</f>
        <v>#NAME?</v>
      </c>
      <c r="E2" s="22" t="e">
        <f ca="1">[1]!BexGetCellData("00O2TQ2O5Z7DPSFCWMDG4HMPK","00O2TQ2O5Z7DPSFHJ8Z5KTK6N","DP_1")</f>
        <v>#NAME?</v>
      </c>
      <c r="F2" s="22" t="e">
        <f ca="1">[1]!BexGetCellData("00O2TQ2O5Z7DPSFCWMDG4HT14","00O2TQ2O5Z7DPSFHJ8Z5KTK6N","DP_1")</f>
        <v>#NAME?</v>
      </c>
      <c r="G2" s="22" t="e">
        <f ca="1">[1]!BexGetCellData("00O2TQ2O5Z7DPSFCWMDG4HZCO","00O2TQ2O5Z7DPSFHJ8Z5KTK6N","DP_1")</f>
        <v>#NAME?</v>
      </c>
    </row>
    <row r="3" spans="1:7" x14ac:dyDescent="0.2">
      <c r="A3" s="18" t="e">
        <f ca="1">[1]!BexGetCellData("","00O2TQ2O5Z7DPSFHJ8Z5KTQI7","DP_1")</f>
        <v>#NAME?</v>
      </c>
      <c r="B3" s="22" t="e">
        <f ca="1">[1]!BexGetCellData("00O2TQ2O5Z7DPSFCWMDG4H3QW","00O2TQ2O5Z7DPSFHJ8Z5KTQI7","DP_1")</f>
        <v>#NAME?</v>
      </c>
      <c r="C3" s="22" t="e">
        <f ca="1">[1]!BexGetCellData("00O2TQ2O5Z7DPSFCWMDG4HA2G","00O2TQ2O5Z7DPSFHJ8Z5KTQI7","DP_1")</f>
        <v>#NAME?</v>
      </c>
      <c r="D3" s="22" t="e">
        <f ca="1">[1]!BexGetCellData("00O2TQ2O5Z7DPSFCWMDG4HGE0","00O2TQ2O5Z7DPSFHJ8Z5KTQI7","DP_1")</f>
        <v>#NAME?</v>
      </c>
      <c r="E3" s="22" t="e">
        <f ca="1">[1]!BexGetCellData("00O2TQ2O5Z7DPSFCWMDG4HMPK","00O2TQ2O5Z7DPSFHJ8Z5KTQI7","DP_1")</f>
        <v>#NAME?</v>
      </c>
      <c r="F3" s="22" t="e">
        <f ca="1">[1]!BexGetCellData("00O2TQ2O5Z7DPSFCWMDG4HT14","00O2TQ2O5Z7DPSFHJ8Z5KTQI7","DP_1")</f>
        <v>#NAME?</v>
      </c>
      <c r="G3" s="22" t="e">
        <f ca="1">[1]!BexGetCellData("00O2TQ2O5Z7DPSFCWMDG4HZCO","00O2TQ2O5Z7DPSFHJ8Z5KTQI7","DP_1")</f>
        <v>#NAME?</v>
      </c>
    </row>
    <row r="4" spans="1:7" x14ac:dyDescent="0.2">
      <c r="A4" s="18" t="e">
        <f ca="1">[1]!BexGetCellData("","00O2TQ2O5Z7DPSFHJ8Z5KTWTR","DP_1")</f>
        <v>#NAME?</v>
      </c>
      <c r="B4" s="22" t="e">
        <f ca="1">[1]!BexGetCellData("00O2TQ2O5Z7DPSFCWMDG4H3QW","00O2TQ2O5Z7DPSFHJ8Z5KTWTR","DP_1")</f>
        <v>#NAME?</v>
      </c>
      <c r="C4" s="22" t="e">
        <f ca="1">[1]!BexGetCellData("00O2TQ2O5Z7DPSFCWMDG4HA2G","00O2TQ2O5Z7DPSFHJ8Z5KTWTR","DP_1")</f>
        <v>#NAME?</v>
      </c>
      <c r="D4" s="22" t="e">
        <f ca="1">[1]!BexGetCellData("00O2TQ2O5Z7DPSFCWMDG4HGE0","00O2TQ2O5Z7DPSFHJ8Z5KTWTR","DP_1")</f>
        <v>#NAME?</v>
      </c>
      <c r="E4" s="22" t="e">
        <f ca="1">[1]!BexGetCellData("00O2TQ2O5Z7DPSFCWMDG4HMPK","00O2TQ2O5Z7DPSFHJ8Z5KTWTR","DP_1")</f>
        <v>#NAME?</v>
      </c>
      <c r="F4" s="22" t="e">
        <f ca="1">[1]!BexGetCellData("00O2TQ2O5Z7DPSFCWMDG4HT14","00O2TQ2O5Z7DPSFHJ8Z5KTWTR","DP_1")</f>
        <v>#NAME?</v>
      </c>
      <c r="G4" s="22" t="e">
        <f ca="1">[1]!BexGetCellData("00O2TQ2O5Z7DPSFCWMDG4HZCO","00O2TQ2O5Z7DPSFHJ8Z5KTWTR","DP_1")</f>
        <v>#NAME?</v>
      </c>
    </row>
    <row r="5" spans="1:7" x14ac:dyDescent="0.2">
      <c r="A5" s="18" t="e">
        <f ca="1">[1]!BexGetCellData("","00O2TQ2O5Z7DTSZZVLQJDQFIN","DP_1")</f>
        <v>#NAME?</v>
      </c>
      <c r="B5" s="16" t="e">
        <f ca="1">[1]!BexGetCellData("00O2TQ2O5Z7DPSFCWMDG4H3QW","00O2TQ2O5Z7DTSZZVLQJDQFIN","DP_1")</f>
        <v>#NAME?</v>
      </c>
      <c r="C5" s="16" t="e">
        <f ca="1">[1]!BexGetCellData("00O2TQ2O5Z7DPSFCWMDG4HA2G","00O2TQ2O5Z7DTSZZVLQJDQFIN","DP_1")</f>
        <v>#NAME?</v>
      </c>
      <c r="D5" s="16" t="e">
        <f ca="1">[1]!BexGetCellData("00O2TQ2O5Z7DPSFCWMDG4HGE0","00O2TQ2O5Z7DTSZZVLQJDQFIN","DP_1")</f>
        <v>#NAME?</v>
      </c>
      <c r="E5" s="16" t="e">
        <f ca="1">[1]!BexGetCellData("00O2TQ2O5Z7DPSFCWMDG4HMPK","00O2TQ2O5Z7DTSZZVLQJDQFIN","DP_1")</f>
        <v>#NAME?</v>
      </c>
      <c r="F5" s="16" t="e">
        <f ca="1">[1]!BexGetCellData("00O2TQ2O5Z7DPSFCWMDG4HT14","00O2TQ2O5Z7DTSZZVLQJDQFIN","DP_1")</f>
        <v>#NAME?</v>
      </c>
      <c r="G5" s="16" t="e">
        <f ca="1">[1]!BexGetCellData("00O2TQ2O5Z7DPSFCWMDG4HZCO","00O2TQ2O5Z7DTSZZVLQJDQFIN","DP_1")</f>
        <v>#NAME?</v>
      </c>
    </row>
    <row r="6" spans="1:7" x14ac:dyDescent="0.2">
      <c r="A6" s="19" t="e">
        <f ca="1">[1]!BexGetCellData("","00O2TQ2O5Z7DTSZZZA3RCSZDJ","DP_1")</f>
        <v>#NAME?</v>
      </c>
      <c r="B6" s="16" t="e">
        <f ca="1">[1]!BexGetCellData("00O2TQ2O5Z7DPSFCWMDG4H3QW","00O2TQ2O5Z7DTSZZZA3RCSZDJ","DP_1")</f>
        <v>#NAME?</v>
      </c>
      <c r="C6" s="16" t="e">
        <f ca="1">[1]!BexGetCellData("00O2TQ2O5Z7DPSFCWMDG4HA2G","00O2TQ2O5Z7DTSZZZA3RCSZDJ","DP_1")</f>
        <v>#NAME?</v>
      </c>
      <c r="D6" s="16" t="e">
        <f ca="1">[1]!BexGetCellData("00O2TQ2O5Z7DPSFCWMDG4HGE0","00O2TQ2O5Z7DTSZZZA3RCSZDJ","DP_1")</f>
        <v>#NAME?</v>
      </c>
      <c r="E6" s="16" t="e">
        <f ca="1">[1]!BexGetCellData("00O2TQ2O5Z7DPSFCWMDG4HMPK","00O2TQ2O5Z7DTSZZZA3RCSZDJ","DP_1")</f>
        <v>#NAME?</v>
      </c>
      <c r="F6" s="16" t="e">
        <f ca="1">[1]!BexGetCellData("00O2TQ2O5Z7DPSFCWMDG4HT14","00O2TQ2O5Z7DTSZZZA3RCSZDJ","DP_1")</f>
        <v>#NAME?</v>
      </c>
      <c r="G6" s="16" t="e">
        <f ca="1">[1]!BexGetCellData("00O2TQ2O5Z7DPSFCWMDG4HZCO","00O2TQ2O5Z7DTSZZZA3RCSZDJ","DP_1")</f>
        <v>#NAME?</v>
      </c>
    </row>
    <row r="7" spans="1:7" x14ac:dyDescent="0.2">
      <c r="A7" s="19" t="e">
        <f ca="1">[1]!BexGetCellData("","00O2TQ2O5Z7DTSZZZA3RCT5P3","DP_1")</f>
        <v>#NAME?</v>
      </c>
      <c r="B7" s="16" t="e">
        <f ca="1">[1]!BexGetCellData("00O2TQ2O5Z7DPSFCWMDG4H3QW","00O2TQ2O5Z7DTSZZZA3RCT5P3","DP_1")</f>
        <v>#NAME?</v>
      </c>
      <c r="C7" s="16" t="e">
        <f ca="1">[1]!BexGetCellData("00O2TQ2O5Z7DPSFCWMDG4HA2G","00O2TQ2O5Z7DTSZZZA3RCT5P3","DP_1")</f>
        <v>#NAME?</v>
      </c>
      <c r="D7" s="16" t="e">
        <f ca="1">[1]!BexGetCellData("00O2TQ2O5Z7DPSFCWMDG4HGE0","00O2TQ2O5Z7DTSZZZA3RCT5P3","DP_1")</f>
        <v>#NAME?</v>
      </c>
      <c r="E7" s="16" t="e">
        <f ca="1">[1]!BexGetCellData("00O2TQ2O5Z7DPSFCWMDG4HMPK","00O2TQ2O5Z7DTSZZZA3RCT5P3","DP_1")</f>
        <v>#NAME?</v>
      </c>
      <c r="F7" s="16" t="e">
        <f ca="1">[1]!BexGetCellData("00O2TQ2O5Z7DPSFCWMDG4HT14","00O2TQ2O5Z7DTSZZZA3RCT5P3","DP_1")</f>
        <v>#NAME?</v>
      </c>
      <c r="G7" s="16" t="e">
        <f ca="1">[1]!BexGetCellData("00O2TQ2O5Z7DPSFCWMDG4HZCO","00O2TQ2O5Z7DTSZZZA3RCT5P3","DP_1")</f>
        <v>#NAME?</v>
      </c>
    </row>
    <row r="8" spans="1:7" x14ac:dyDescent="0.2">
      <c r="A8" s="18" t="e">
        <f ca="1">[1]!BexGetCellData("","00O2TQ2O5Z7DTT002SHJ7SU1Z","DP_1")</f>
        <v>#NAME?</v>
      </c>
      <c r="B8" s="22" t="e">
        <f ca="1">[1]!BexGetCellData("00O2TQ2O5Z7DPSFCWMDG4H3QW","00O2TQ2O5Z7DTT002SHJ7SU1Z","DP_1")</f>
        <v>#NAME?</v>
      </c>
      <c r="C8" s="22" t="e">
        <f ca="1">[1]!BexGetCellData("00O2TQ2O5Z7DPSFCWMDG4HA2G","00O2TQ2O5Z7DTT002SHJ7SU1Z","DP_1")</f>
        <v>#NAME?</v>
      </c>
      <c r="D8" s="22" t="e">
        <f ca="1">[1]!BexGetCellData("00O2TQ2O5Z7DPSFCWMDG4HGE0","00O2TQ2O5Z7DTT002SHJ7SU1Z","DP_1")</f>
        <v>#NAME?</v>
      </c>
      <c r="E8" s="22" t="e">
        <f ca="1">[1]!BexGetCellData("00O2TQ2O5Z7DPSFCWMDG4HMPK","00O2TQ2O5Z7DTT002SHJ7SU1Z","DP_1")</f>
        <v>#NAME?</v>
      </c>
      <c r="F8" s="22" t="e">
        <f ca="1">[1]!BexGetCellData("00O2TQ2O5Z7DPSFCWMDG4HT14","00O2TQ2O5Z7DTT002SHJ7SU1Z","DP_1")</f>
        <v>#NAME?</v>
      </c>
      <c r="G8" s="22" t="e">
        <f ca="1">[1]!BexGetCellData("00O2TQ2O5Z7DPSFCWMDG4HZCO","00O2TQ2O5Z7DTT002SHJ7SU1Z","DP_1")</f>
        <v>#NAME?</v>
      </c>
    </row>
    <row r="9" spans="1:7" x14ac:dyDescent="0.2">
      <c r="A9" s="18" t="e">
        <f ca="1">[1]!BexGetCellData("","00O2TQ2O5Z7DPSFHJ8Z5KUSFJ","DP_1")</f>
        <v>#NAME?</v>
      </c>
      <c r="B9" s="16" t="e">
        <f ca="1">[1]!BexGetCellData("00O2TQ2O5Z7DPSFCWMDG4H3QW","00O2TQ2O5Z7DPSFHJ8Z5KUSFJ","DP_1")</f>
        <v>#NAME?</v>
      </c>
      <c r="C9" s="16" t="e">
        <f ca="1">[1]!BexGetCellData("00O2TQ2O5Z7DPSFCWMDG4HA2G","00O2TQ2O5Z7DPSFHJ8Z5KUSFJ","DP_1")</f>
        <v>#NAME?</v>
      </c>
      <c r="D9" s="16" t="e">
        <f ca="1">[1]!BexGetCellData("00O2TQ2O5Z7DPSFCWMDG4HGE0","00O2TQ2O5Z7DPSFHJ8Z5KUSFJ","DP_1")</f>
        <v>#NAME?</v>
      </c>
      <c r="E9" s="16" t="e">
        <f ca="1">[1]!BexGetCellData("00O2TQ2O5Z7DPSFCWMDG4HMPK","00O2TQ2O5Z7DPSFHJ8Z5KUSFJ","DP_1")</f>
        <v>#NAME?</v>
      </c>
      <c r="F9" s="16" t="e">
        <f ca="1">[1]!BexGetCellData("00O2TQ2O5Z7DPSFCWMDG4HT14","00O2TQ2O5Z7DPSFHJ8Z5KUSFJ","DP_1")</f>
        <v>#NAME?</v>
      </c>
      <c r="G9" s="16" t="e">
        <f ca="1">[1]!BexGetCellData("00O2TQ2O5Z7DPSFCWMDG4HZCO","00O2TQ2O5Z7DPSFHJ8Z5KUSFJ","DP_1")</f>
        <v>#NAME?</v>
      </c>
    </row>
    <row r="10" spans="1:7" x14ac:dyDescent="0.2">
      <c r="A10" s="19" t="e">
        <f ca="1">[1]!BexGetCellData("","00O2TQ2O5Z7DPSFHJ8Z5KUYR3","DP_1")</f>
        <v>#NAME?</v>
      </c>
      <c r="B10" s="16" t="e">
        <f ca="1">[1]!BexGetCellData("00O2TQ2O5Z7DPSFCWMDG4H3QW","00O2TQ2O5Z7DPSFHJ8Z5KUYR3","DP_1")</f>
        <v>#NAME?</v>
      </c>
      <c r="C10" s="16" t="e">
        <f ca="1">[1]!BexGetCellData("00O2TQ2O5Z7DPSFCWMDG4HA2G","00O2TQ2O5Z7DPSFHJ8Z5KUYR3","DP_1")</f>
        <v>#NAME?</v>
      </c>
      <c r="D10" s="16" t="e">
        <f ca="1">[1]!BexGetCellData("00O2TQ2O5Z7DPSFCWMDG4HGE0","00O2TQ2O5Z7DPSFHJ8Z5KUYR3","DP_1")</f>
        <v>#NAME?</v>
      </c>
      <c r="E10" s="16" t="e">
        <f ca="1">[1]!BexGetCellData("00O2TQ2O5Z7DPSFCWMDG4HMPK","00O2TQ2O5Z7DPSFHJ8Z5KUYR3","DP_1")</f>
        <v>#NAME?</v>
      </c>
      <c r="F10" s="16" t="e">
        <f ca="1">[1]!BexGetCellData("00O2TQ2O5Z7DPSFCWMDG4HT14","00O2TQ2O5Z7DPSFHJ8Z5KUYR3","DP_1")</f>
        <v>#NAME?</v>
      </c>
      <c r="G10" s="16" t="e">
        <f ca="1">[1]!BexGetCellData("00O2TQ2O5Z7DPSFCWMDG4HZCO","00O2TQ2O5Z7DPSFHJ8Z5KUYR3","DP_1")</f>
        <v>#NAME?</v>
      </c>
    </row>
    <row r="11" spans="1:7" x14ac:dyDescent="0.2">
      <c r="A11" s="19" t="e">
        <f ca="1">[1]!BexGetCellData("","00O2TQ2O5Z7DPSFHJ8Z5KV52N","DP_1")</f>
        <v>#NAME?</v>
      </c>
      <c r="B11" s="16" t="e">
        <f ca="1">[1]!BexGetCellData("00O2TQ2O5Z7DPSFCWMDG4H3QW","00O2TQ2O5Z7DPSFHJ8Z5KV52N","DP_1")</f>
        <v>#NAME?</v>
      </c>
      <c r="C11" s="16" t="e">
        <f ca="1">[1]!BexGetCellData("00O2TQ2O5Z7DPSFCWMDG4HA2G","00O2TQ2O5Z7DPSFHJ8Z5KV52N","DP_1")</f>
        <v>#NAME?</v>
      </c>
      <c r="D11" s="16" t="e">
        <f ca="1">[1]!BexGetCellData("00O2TQ2O5Z7DPSFCWMDG4HGE0","00O2TQ2O5Z7DPSFHJ8Z5KV52N","DP_1")</f>
        <v>#NAME?</v>
      </c>
      <c r="E11" s="16" t="e">
        <f ca="1">[1]!BexGetCellData("00O2TQ2O5Z7DPSFCWMDG4HMPK","00O2TQ2O5Z7DPSFHJ8Z5KV52N","DP_1")</f>
        <v>#NAME?</v>
      </c>
      <c r="F11" s="16" t="e">
        <f ca="1">[1]!BexGetCellData("00O2TQ2O5Z7DPSFCWMDG4HT14","00O2TQ2O5Z7DPSFHJ8Z5KV52N","DP_1")</f>
        <v>#NAME?</v>
      </c>
      <c r="G11" s="16" t="e">
        <f ca="1">[1]!BexGetCellData("00O2TQ2O5Z7DPSFCWMDG4HZCO","00O2TQ2O5Z7DPSFHJ8Z5KV52N","DP_1")</f>
        <v>#NAME?</v>
      </c>
    </row>
    <row r="12" spans="1:7" x14ac:dyDescent="0.2">
      <c r="A12" s="18" t="e">
        <f ca="1">[1]!BexGetCellData("","00O2TQ2O5Z7DTT007YNSBEE5R","DP_1")</f>
        <v>#NAME?</v>
      </c>
      <c r="B12" s="22" t="e">
        <f ca="1">[1]!BexGetCellData("00O2TQ2O5Z7DPSFCWMDG4H3QW","00O2TQ2O5Z7DTT007YNSBEE5R","DP_1")</f>
        <v>#NAME?</v>
      </c>
      <c r="C12" s="22" t="e">
        <f ca="1">[1]!BexGetCellData("00O2TQ2O5Z7DPSFCWMDG4HA2G","00O2TQ2O5Z7DTT007YNSBEE5R","DP_1")</f>
        <v>#NAME?</v>
      </c>
      <c r="D12" s="22" t="e">
        <f ca="1">[1]!BexGetCellData("00O2TQ2O5Z7DPSFCWMDG4HGE0","00O2TQ2O5Z7DTT007YNSBEE5R","DP_1")</f>
        <v>#NAME?</v>
      </c>
      <c r="E12" s="22" t="e">
        <f ca="1">[1]!BexGetCellData("00O2TQ2O5Z7DPSFCWMDG4HMPK","00O2TQ2O5Z7DTT007YNSBEE5R","DP_1")</f>
        <v>#NAME?</v>
      </c>
      <c r="F12" s="16" t="e">
        <f ca="1">[1]!BexGetCellData("00O2TQ2O5Z7DPSFCWMDG4HT14","00O2TQ2O5Z7DTT007YNSBEE5R","DP_1")</f>
        <v>#NAME?</v>
      </c>
      <c r="G12" s="16" t="e">
        <f ca="1">[1]!BexGetCellData("00O2TQ2O5Z7DPSFCWMDG4HZCO","00O2TQ2O5Z7DTT007YNSBEE5R","DP_1")</f>
        <v>#NAME?</v>
      </c>
    </row>
    <row r="13" spans="1:7" x14ac:dyDescent="0.2">
      <c r="A13" s="17" t="e">
        <f ca="1">[1]!BexGetCellData("","00O2TQ2O5Z7DPSFDOG3JEH5SU","DP_1")</f>
        <v>#NAME?</v>
      </c>
      <c r="B13" s="22" t="e">
        <f ca="1">[1]!BexGetCellData("00O2TQ2O5Z7DPSFCWMDG4H3QW","00O2TQ2O5Z7DPSFDOG3JEH5SU","DP_1")</f>
        <v>#NAME?</v>
      </c>
      <c r="C13" s="22" t="e">
        <f ca="1">[1]!BexGetCellData("00O2TQ2O5Z7DPSFCWMDG4HA2G","00O2TQ2O5Z7DPSFDOG3JEH5SU","DP_1")</f>
        <v>#NAME?</v>
      </c>
      <c r="D13" s="22" t="e">
        <f ca="1">[1]!BexGetCellData("00O2TQ2O5Z7DPSFCWMDG4HGE0","00O2TQ2O5Z7DPSFDOG3JEH5SU","DP_1")</f>
        <v>#NAME?</v>
      </c>
      <c r="E13" s="22" t="e">
        <f ca="1">[1]!BexGetCellData("00O2TQ2O5Z7DPSFCWMDG4HMPK","00O2TQ2O5Z7DPSFDOG3JEH5SU","DP_1")</f>
        <v>#NAME?</v>
      </c>
      <c r="F13" s="22" t="e">
        <f ca="1">[1]!BexGetCellData("00O2TQ2O5Z7DPSFCWMDG4HT14","00O2TQ2O5Z7DPSFDOG3JEH5SU","DP_1")</f>
        <v>#NAME?</v>
      </c>
      <c r="G13" s="22" t="e">
        <f ca="1">[1]!BexGetCellData("00O2TQ2O5Z7DPSFCWMDG4HZCO","00O2TQ2O5Z7DPSFDOG3JEH5SU","DP_1")</f>
        <v>#NAME?</v>
      </c>
    </row>
    <row r="14" spans="1:7" x14ac:dyDescent="0.2">
      <c r="A14" s="18" t="e">
        <f ca="1">[1]!BexGetCellData("","00O2TQ2O5Z7DTT00FOBCFJN0L","DP_1")</f>
        <v>#NAME?</v>
      </c>
      <c r="B14" s="16" t="e">
        <f ca="1">[1]!BexGetCellData("00O2TQ2O5Z7DPSFCWMDG4H3QW","00O2TQ2O5Z7DTT00FOBCFJN0L","DP_1")</f>
        <v>#NAME?</v>
      </c>
      <c r="C14" s="16" t="e">
        <f ca="1">[1]!BexGetCellData("00O2TQ2O5Z7DPSFCWMDG4HA2G","00O2TQ2O5Z7DTT00FOBCFJN0L","DP_1")</f>
        <v>#NAME?</v>
      </c>
      <c r="D14" s="16" t="e">
        <f ca="1">[1]!BexGetCellData("00O2TQ2O5Z7DPSFCWMDG4HGE0","00O2TQ2O5Z7DTT00FOBCFJN0L","DP_1")</f>
        <v>#NAME?</v>
      </c>
      <c r="E14" s="16" t="e">
        <f ca="1">[1]!BexGetCellData("00O2TQ2O5Z7DPSFCWMDG4HMPK","00O2TQ2O5Z7DTT00FOBCFJN0L","DP_1")</f>
        <v>#NAME?</v>
      </c>
      <c r="F14" s="16" t="e">
        <f ca="1">[1]!BexGetCellData("00O2TQ2O5Z7DPSFCWMDG4HT14","00O2TQ2O5Z7DTT00FOBCFJN0L","DP_1")</f>
        <v>#NAME?</v>
      </c>
      <c r="G14" s="16" t="e">
        <f ca="1">[1]!BexGetCellData("00O2TQ2O5Z7DPSFCWMDG4HZCO","00O2TQ2O5Z7DTT00FOBCFJN0L","DP_1")</f>
        <v>#NAME?</v>
      </c>
    </row>
    <row r="15" spans="1:7" x14ac:dyDescent="0.2">
      <c r="A15" s="18" t="e">
        <f ca="1">[1]!BexGetCellData("","00O2TQ2O5Z7DTT00T1J4BBL2R","DP_1")</f>
        <v>#NAME?</v>
      </c>
      <c r="B15" s="22" t="e">
        <f ca="1">[1]!BexGetCellData("00O2TQ2O5Z7DPSFCWMDG4H3QW","00O2TQ2O5Z7DTT00T1J4BBL2R","DP_1")</f>
        <v>#NAME?</v>
      </c>
      <c r="C15" s="22" t="e">
        <f ca="1">[1]!BexGetCellData("00O2TQ2O5Z7DPSFCWMDG4HA2G","00O2TQ2O5Z7DTT00T1J4BBL2R","DP_1")</f>
        <v>#NAME?</v>
      </c>
      <c r="D15" s="22" t="e">
        <f ca="1">[1]!BexGetCellData("00O2TQ2O5Z7DPSFCWMDG4HGE0","00O2TQ2O5Z7DTT00T1J4BBL2R","DP_1")</f>
        <v>#NAME?</v>
      </c>
      <c r="E15" s="22" t="e">
        <f ca="1">[1]!BexGetCellData("00O2TQ2O5Z7DPSFCWMDG4HMPK","00O2TQ2O5Z7DTT00T1J4BBL2R","DP_1")</f>
        <v>#NAME?</v>
      </c>
      <c r="F15" s="22" t="e">
        <f ca="1">[1]!BexGetCellData("00O2TQ2O5Z7DPSFCWMDG4HT14","00O2TQ2O5Z7DTT00T1J4BBL2R","DP_1")</f>
        <v>#NAME?</v>
      </c>
      <c r="G15" s="22" t="e">
        <f ca="1">[1]!BexGetCellData("00O2TQ2O5Z7DPSFCWMDG4HZCO","00O2TQ2O5Z7DTT00T1J4BBL2R","DP_1")</f>
        <v>#NAME?</v>
      </c>
    </row>
    <row r="16" spans="1:7" x14ac:dyDescent="0.2">
      <c r="A16" s="18" t="e">
        <f ca="1">[1]!BexGetCellData("","00O2TQ2O5Z7DTT00T1J4BBER7","DP_1")</f>
        <v>#NAME?</v>
      </c>
      <c r="B16" s="16" t="e">
        <f ca="1">[1]!BexGetCellData("00O2TQ2O5Z7DPSFCWMDG4H3QW","00O2TQ2O5Z7DTT00T1J4BBER7","DP_1")</f>
        <v>#NAME?</v>
      </c>
      <c r="C16" s="16" t="e">
        <f ca="1">[1]!BexGetCellData("00O2TQ2O5Z7DPSFCWMDG4HA2G","00O2TQ2O5Z7DTT00T1J4BBER7","DP_1")</f>
        <v>#NAME?</v>
      </c>
      <c r="D16" s="16" t="e">
        <f ca="1">[1]!BexGetCellData("00O2TQ2O5Z7DPSFCWMDG4HGE0","00O2TQ2O5Z7DTT00T1J4BBER7","DP_1")</f>
        <v>#NAME?</v>
      </c>
      <c r="E16" s="16" t="e">
        <f ca="1">[1]!BexGetCellData("00O2TQ2O5Z7DPSFCWMDG4HMPK","00O2TQ2O5Z7DTT00T1J4BBER7","DP_1")</f>
        <v>#NAME?</v>
      </c>
      <c r="F16" s="16" t="e">
        <f ca="1">[1]!BexGetCellData("00O2TQ2O5Z7DPSFCWMDG4HT14","00O2TQ2O5Z7DTT00T1J4BBER7","DP_1")</f>
        <v>#NAME?</v>
      </c>
      <c r="G16" s="16" t="e">
        <f ca="1">[1]!BexGetCellData("00O2TQ2O5Z7DPSFCWMDG4HZCO","00O2TQ2O5Z7DTT00T1J4BBER7","DP_1")</f>
        <v>#NAME?</v>
      </c>
    </row>
    <row r="17" spans="1:7" x14ac:dyDescent="0.2">
      <c r="A17" s="19" t="e">
        <f ca="1">[1]!BexGetCellData("","00O2TQ2O5Z7DTT00T1J4BBREB","DP_1")</f>
        <v>#NAME?</v>
      </c>
      <c r="B17" s="16" t="e">
        <f ca="1">[1]!BexGetCellData("00O2TQ2O5Z7DPSFCWMDG4H3QW","00O2TQ2O5Z7DTT00T1J4BBREB","DP_1")</f>
        <v>#NAME?</v>
      </c>
      <c r="C17" s="16" t="e">
        <f ca="1">[1]!BexGetCellData("00O2TQ2O5Z7DPSFCWMDG4HA2G","00O2TQ2O5Z7DTT00T1J4BBREB","DP_1")</f>
        <v>#NAME?</v>
      </c>
      <c r="D17" s="16" t="e">
        <f ca="1">[1]!BexGetCellData("00O2TQ2O5Z7DPSFCWMDG4HGE0","00O2TQ2O5Z7DTT00T1J4BBREB","DP_1")</f>
        <v>#NAME?</v>
      </c>
      <c r="E17" s="16" t="e">
        <f ca="1">[1]!BexGetCellData("00O2TQ2O5Z7DPSFCWMDG4HMPK","00O2TQ2O5Z7DTT00T1J4BBREB","DP_1")</f>
        <v>#NAME?</v>
      </c>
      <c r="F17" s="16" t="e">
        <f ca="1">[1]!BexGetCellData("00O2TQ2O5Z7DPSFCWMDG4HT14","00O2TQ2O5Z7DTT00T1J4BBREB","DP_1")</f>
        <v>#NAME?</v>
      </c>
      <c r="G17" s="16" t="e">
        <f ca="1">[1]!BexGetCellData("00O2TQ2O5Z7DPSFCWMDG4HZCO","00O2TQ2O5Z7DTT00T1J4BBREB","DP_1")</f>
        <v>#NAME?</v>
      </c>
    </row>
    <row r="18" spans="1:7" x14ac:dyDescent="0.2">
      <c r="A18" s="19" t="e">
        <f ca="1">[1]!BexGetCellData("","00O2TQ2O5Z7DTT00T1J4BBXPV","DP_1")</f>
        <v>#NAME?</v>
      </c>
      <c r="B18" s="16" t="e">
        <f ca="1">[1]!BexGetCellData("00O2TQ2O5Z7DPSFCWMDG4H3QW","00O2TQ2O5Z7DTT00T1J4BBXPV","DP_1")</f>
        <v>#NAME?</v>
      </c>
      <c r="C18" s="16" t="e">
        <f ca="1">[1]!BexGetCellData("00O2TQ2O5Z7DPSFCWMDG4HA2G","00O2TQ2O5Z7DTT00T1J4BBXPV","DP_1")</f>
        <v>#NAME?</v>
      </c>
      <c r="D18" s="16" t="e">
        <f ca="1">[1]!BexGetCellData("00O2TQ2O5Z7DPSFCWMDG4HGE0","00O2TQ2O5Z7DTT00T1J4BBXPV","DP_1")</f>
        <v>#NAME?</v>
      </c>
      <c r="E18" s="16" t="e">
        <f ca="1">[1]!BexGetCellData("00O2TQ2O5Z7DPSFCWMDG4HMPK","00O2TQ2O5Z7DTT00T1J4BBXPV","DP_1")</f>
        <v>#NAME?</v>
      </c>
      <c r="F18" s="16" t="e">
        <f ca="1">[1]!BexGetCellData("00O2TQ2O5Z7DPSFCWMDG4HT14","00O2TQ2O5Z7DTT00T1J4BBXPV","DP_1")</f>
        <v>#NAME?</v>
      </c>
      <c r="G18" s="16" t="e">
        <f ca="1">[1]!BexGetCellData("00O2TQ2O5Z7DPSFCWMDG4HZCO","00O2TQ2O5Z7DTT00T1J4BBXPV","DP_1")</f>
        <v>#NAME?</v>
      </c>
    </row>
    <row r="19" spans="1:7" x14ac:dyDescent="0.2">
      <c r="A19" s="18" t="e">
        <f ca="1">[1]!BexGetCellData("","00O2TQ2O5Z7DTT01BJKIYVFL9","DP_1")</f>
        <v>#NAME?</v>
      </c>
      <c r="B19" s="16" t="e">
        <f ca="1">[1]!BexGetCellData("00O2TQ2O5Z7DPSFCWMDG4H3QW","00O2TQ2O5Z7DTT01BJKIYVFL9","DP_1")</f>
        <v>#NAME?</v>
      </c>
      <c r="C19" s="16" t="e">
        <f ca="1">[1]!BexGetCellData("00O2TQ2O5Z7DPSFCWMDG4HA2G","00O2TQ2O5Z7DTT01BJKIYVFL9","DP_1")</f>
        <v>#NAME?</v>
      </c>
      <c r="D19" s="16" t="e">
        <f ca="1">[1]!BexGetCellData("00O2TQ2O5Z7DPSFCWMDG4HGE0","00O2TQ2O5Z7DTT01BJKIYVFL9","DP_1")</f>
        <v>#NAME?</v>
      </c>
      <c r="E19" s="16" t="e">
        <f ca="1">[1]!BexGetCellData("00O2TQ2O5Z7DPSFCWMDG4HMPK","00O2TQ2O5Z7DTT01BJKIYVFL9","DP_1")</f>
        <v>#NAME?</v>
      </c>
      <c r="F19" s="16" t="e">
        <f ca="1">[1]!BexGetCellData("00O2TQ2O5Z7DPSFCWMDG4HT14","00O2TQ2O5Z7DTT01BJKIYVFL9","DP_1")</f>
        <v>#NAME?</v>
      </c>
      <c r="G19" s="16" t="e">
        <f ca="1">[1]!BexGetCellData("00O2TQ2O5Z7DPSFCWMDG4HZCO","00O2TQ2O5Z7DTT01BJKIYVFL9","DP_1")</f>
        <v>#NAME?</v>
      </c>
    </row>
    <row r="20" spans="1:7" x14ac:dyDescent="0.2">
      <c r="A20" s="18" t="e">
        <f ca="1">[1]!BexGetCellData("","00O2TQ2O5Z7DPSFDUBTEGG7FT","DP_1")</f>
        <v>#NAME?</v>
      </c>
      <c r="B20" s="16" t="e">
        <f ca="1">[1]!BexGetCellData("00O2TQ2O5Z7DPSFCWMDG4H3QW","00O2TQ2O5Z7DPSFDUBTEGG7FT","DP_1")</f>
        <v>#NAME?</v>
      </c>
      <c r="C20" s="16" t="e">
        <f ca="1">[1]!BexGetCellData("00O2TQ2O5Z7DPSFCWMDG4HA2G","00O2TQ2O5Z7DPSFDUBTEGG7FT","DP_1")</f>
        <v>#NAME?</v>
      </c>
      <c r="D20" s="16" t="e">
        <f ca="1">[1]!BexGetCellData("00O2TQ2O5Z7DPSFCWMDG4HGE0","00O2TQ2O5Z7DPSFDUBTEGG7FT","DP_1")</f>
        <v>#NAME?</v>
      </c>
      <c r="E20" s="16" t="e">
        <f ca="1">[1]!BexGetCellData("00O2TQ2O5Z7DPSFCWMDG4HMPK","00O2TQ2O5Z7DPSFDUBTEGG7FT","DP_1")</f>
        <v>#NAME?</v>
      </c>
      <c r="F20" s="16" t="e">
        <f ca="1">[1]!BexGetCellData("00O2TQ2O5Z7DPSFCWMDG4HT14","00O2TQ2O5Z7DPSFDUBTEGG7FT","DP_1")</f>
        <v>#NAME?</v>
      </c>
      <c r="G20" s="16" t="e">
        <f ca="1">[1]!BexGetCellData("00O2TQ2O5Z7DPSFCWMDG4HZCO","00O2TQ2O5Z7DPSFDUBTEGG7FT","DP_1")</f>
        <v>#NAME?</v>
      </c>
    </row>
    <row r="21" spans="1:7" x14ac:dyDescent="0.2">
      <c r="A21" s="19" t="e">
        <f ca="1">[1]!BexGetCellData("","00O2TQ2O5Z7DPSFG8TQENM21E","DP_1")</f>
        <v>#NAME?</v>
      </c>
      <c r="B21" s="16" t="e">
        <f ca="1">[1]!BexGetCellData("00O2TQ2O5Z7DPSFCWMDG4H3QW","00O2TQ2O5Z7DPSFG8TQENM21E","DP_1")</f>
        <v>#NAME?</v>
      </c>
      <c r="C21" s="16" t="e">
        <f ca="1">[1]!BexGetCellData("00O2TQ2O5Z7DPSFCWMDG4HA2G","00O2TQ2O5Z7DPSFG8TQENM21E","DP_1")</f>
        <v>#NAME?</v>
      </c>
      <c r="D21" s="16" t="e">
        <f ca="1">[1]!BexGetCellData("00O2TQ2O5Z7DPSFCWMDG4HGE0","00O2TQ2O5Z7DPSFG8TQENM21E","DP_1")</f>
        <v>#NAME?</v>
      </c>
      <c r="E21" s="16" t="e">
        <f ca="1">[1]!BexGetCellData("00O2TQ2O5Z7DPSFCWMDG4HMPK","00O2TQ2O5Z7DPSFG8TQENM21E","DP_1")</f>
        <v>#NAME?</v>
      </c>
      <c r="F21" s="16" t="e">
        <f ca="1">[1]!BexGetCellData("00O2TQ2O5Z7DPSFCWMDG4HT14","00O2TQ2O5Z7DPSFG8TQENM21E","DP_1")</f>
        <v>#NAME?</v>
      </c>
      <c r="G21" s="16" t="e">
        <f ca="1">[1]!BexGetCellData("00O2TQ2O5Z7DPSFCWMDG4HZCO","00O2TQ2O5Z7DPSFG8TQENM21E","DP_1")</f>
        <v>#NAME?</v>
      </c>
    </row>
    <row r="22" spans="1:7" x14ac:dyDescent="0.2">
      <c r="A22" s="19" t="e">
        <f ca="1">[1]!BexGetCellData("","00O2TQ2O5Z7DPSFG8TQENM8CY","DP_1")</f>
        <v>#NAME?</v>
      </c>
      <c r="B22" s="16" t="e">
        <f ca="1">[1]!BexGetCellData("00O2TQ2O5Z7DPSFCWMDG4H3QW","00O2TQ2O5Z7DPSFG8TQENM8CY","DP_1")</f>
        <v>#NAME?</v>
      </c>
      <c r="C22" s="16" t="e">
        <f ca="1">[1]!BexGetCellData("00O2TQ2O5Z7DPSFCWMDG4HA2G","00O2TQ2O5Z7DPSFG8TQENM8CY","DP_1")</f>
        <v>#NAME?</v>
      </c>
      <c r="D22" s="16" t="e">
        <f ca="1">[1]!BexGetCellData("00O2TQ2O5Z7DPSFCWMDG4HGE0","00O2TQ2O5Z7DPSFG8TQENM8CY","DP_1")</f>
        <v>#NAME?</v>
      </c>
      <c r="E22" s="16" t="e">
        <f ca="1">[1]!BexGetCellData("00O2TQ2O5Z7DPSFCWMDG4HMPK","00O2TQ2O5Z7DPSFG8TQENM8CY","DP_1")</f>
        <v>#NAME?</v>
      </c>
      <c r="F22" s="16" t="e">
        <f ca="1">[1]!BexGetCellData("00O2TQ2O5Z7DPSFCWMDG4HT14","00O2TQ2O5Z7DPSFG8TQENM8CY","DP_1")</f>
        <v>#NAME?</v>
      </c>
      <c r="G22" s="16" t="e">
        <f ca="1">[1]!BexGetCellData("00O2TQ2O5Z7DPSFCWMDG4HZCO","00O2TQ2O5Z7DPSFG8TQENM8CY","DP_1")</f>
        <v>#NAME?</v>
      </c>
    </row>
    <row r="23" spans="1:7" x14ac:dyDescent="0.2">
      <c r="A23" s="18" t="e">
        <f ca="1">[1]!BexGetCellData("","00O2TQ2O5Z7DTT01BJKIYVLWT","DP_1")</f>
        <v>#NAME?</v>
      </c>
      <c r="B23" s="16" t="e">
        <f ca="1">[1]!BexGetCellData("00O2TQ2O5Z7DPSFCWMDG4H3QW","00O2TQ2O5Z7DTT01BJKIYVLWT","DP_1")</f>
        <v>#NAME?</v>
      </c>
      <c r="C23" s="16" t="e">
        <f ca="1">[1]!BexGetCellData("00O2TQ2O5Z7DPSFCWMDG4HA2G","00O2TQ2O5Z7DTT01BJKIYVLWT","DP_1")</f>
        <v>#NAME?</v>
      </c>
      <c r="D23" s="16" t="e">
        <f ca="1">[1]!BexGetCellData("00O2TQ2O5Z7DPSFCWMDG4HGE0","00O2TQ2O5Z7DTT01BJKIYVLWT","DP_1")</f>
        <v>#NAME?</v>
      </c>
      <c r="E23" s="16" t="e">
        <f ca="1">[1]!BexGetCellData("00O2TQ2O5Z7DPSFCWMDG4HMPK","00O2TQ2O5Z7DTT01BJKIYVLWT","DP_1")</f>
        <v>#NAME?</v>
      </c>
      <c r="F23" s="16" t="e">
        <f ca="1">[1]!BexGetCellData("00O2TQ2O5Z7DPSFCWMDG4HT14","00O2TQ2O5Z7DTT01BJKIYVLWT","DP_1")</f>
        <v>#NAME?</v>
      </c>
      <c r="G23" s="16" t="e">
        <f ca="1">[1]!BexGetCellData("00O2TQ2O5Z7DPSFCWMDG4HZCO","00O2TQ2O5Z7DTT01BJKIYVLWT","DP_1")</f>
        <v>#NAME?</v>
      </c>
    </row>
    <row r="24" spans="1:7" x14ac:dyDescent="0.2">
      <c r="A24" s="17" t="e">
        <f ca="1">[1]!BexGetCellData("","00O2TQ2O5Z7DPSFM7Q98ICB76","DP_1")</f>
        <v>#NAME?</v>
      </c>
      <c r="B24" s="22" t="e">
        <f ca="1">[1]!BexGetCellData("00O2TQ2O5Z7DPSFCWMDG4H3QW","00O2TQ2O5Z7DPSFM7Q98ICB76","DP_1")</f>
        <v>#NAME?</v>
      </c>
      <c r="C24" s="22" t="e">
        <f ca="1">[1]!BexGetCellData("00O2TQ2O5Z7DPSFCWMDG4HA2G","00O2TQ2O5Z7DPSFM7Q98ICB76","DP_1")</f>
        <v>#NAME?</v>
      </c>
      <c r="D24" s="22" t="e">
        <f ca="1">[1]!BexGetCellData("00O2TQ2O5Z7DPSFCWMDG4HGE0","00O2TQ2O5Z7DPSFM7Q98ICB76","DP_1")</f>
        <v>#NAME?</v>
      </c>
      <c r="E24" s="22" t="e">
        <f ca="1">[1]!BexGetCellData("00O2TQ2O5Z7DPSFCWMDG4HMPK","00O2TQ2O5Z7DPSFM7Q98ICB76","DP_1")</f>
        <v>#NAME?</v>
      </c>
      <c r="F24" s="22" t="e">
        <f ca="1">[1]!BexGetCellData("00O2TQ2O5Z7DPSFCWMDG4HT14","00O2TQ2O5Z7DPSFM7Q98ICB76","DP_1")</f>
        <v>#NAME?</v>
      </c>
      <c r="G24" s="22" t="e">
        <f ca="1">[1]!BexGetCellData("00O2TQ2O5Z7DPSFCWMDG4HZCO","00O2TQ2O5Z7DPSFM7Q98ICB76","DP_1")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b J y e E g q z K j 1 e Z u U / + t e 3 x b R K Z 3 l 6 e l H n T d W k J 2 X W F O f p 6 7 y + T F / S + C t q l T e P 7 / p A H j 9 7 9 e W L N 6 c v n v 7 + 2 v P v f / b i 2 Z d H D / Z 3 d s Z E q v H e z u 7 D x 3 f j j R 6 / + f 2 f H r 8 5 f v n q y 5 8 8 e 3 r 6 i n B + / e r 3 f / 1 7 d z 5 8 c f z F 6 d H T l 7 8 / j Y N / p Z H 9 x F e n r 9 / Q Y M 6 + o L 9 e / d 6 / / + / 9 / P X v z 3 + c f f n k O y + + O N p 5 9 h X 1 9 f v / 1 O m b M 2 r 6 5 v j x X f 2 C G 7 z 5 v d + k d 4 8 e v / 7 q i + M n z 0 + P f u / H d 8 2 v j 8 9 e / / 6 v 3 7 z 6 6 u T N V 6 9 O 0 e b 4 9 z 5 7 j Z 8 v v 3 x 9 9 u Z o Z 2 d n j 4 j O v z 8 + + f b x T z 7 / / U 8 F l v y h g P k P / P L i y 6 e n v 7 / 0 z J 9 / 9 c V X / P n L 5 6 c / e a o t q O v X R 1 / R 0 O Q 3 R v D l q 9 c v 3 h z t C d b y x 2 N C 6 8 3 v / / w n n x M S h K / 5 4 / G 3 X / 0 + v / / x y Z u z n 2 R 0 v 3 1 2 K l 0 p m f E r E f P 0 z Z f A n R + a P f n g 8 e v f / 8 3 v 8 / L o D U H j X + h v 6 i 1 C O v n 8 M S j 8 6 o j / x i / 0 9 + n z N 1 + d P d 1 l W u o f e 4 y F A P z 2 4 7 v 6 G z 4 h G P q d g t H f 8 I k H y P 4 l k H x K P T 0 9 e + o N Q z 9 4 f P I l 4 f v i 1 Z F 8 a v 7 C x 2 + O z 1 6 8 / v 1 / r 9 / n G d 7 / / O z 1 m 5 e Q G f k F f x + / e f P q T O g l J P z 9 X 5 8 + P z 0 B W 3 u f A e K Z + Q z k 5 l l l J r A k f / b 8 + H P I m f v D z I D 5 x v 9 T p 8 R 8 5 f 3 1 m P 5 9 8 / s r s 5 H U u L / k m 9 e d 7 8 z f 5 l s i N n D S v 4 i 8 P I 7 n p 8 f P C O n X L 8 F S 3 l / 2 m 5 N v 8 x y + / P I E k P n n Y 5 k F o u q X e 2 9 + Y u / L + z / 1 4 O n L 1 8 9 O v v v F 0 8 / 3 P z / 9 / M v H d 7 U F e v t 8 7 y j F s 0 P / 3 0 / 3 G D v 6 7 P G b b 3 / n j S L 0 + T 5 + e c P z y S L 1 x f H v L X + h T / f H 4 y / O X n i f 2 z 9 A + t d m C m i c p 6 + V + q + B J Z M e v z 1 + T Z T m n n 7 v N 6 + / / e w 5 p N v 8 i s + + e G o / 4 1 / x 2 f P P 7 W f 8 K 6 k h k q m T 0 9 e v f / 8 v a K 6 Z N o Y x 7 C d f n H 7 x 5 P R V t x 1 h 8 Y r o z r g 9 J e k 5 e / 7 7 0 z s B W 6 E J s Z Y w o / u D l L S v y K J a 7 e S L L 9 7 8 / m d v T r 8 g + T w 5 f n n 2 5 q v n X 3 5 z q u 3 e / 9 9 U 2 + / V V W 1 x + v 1 I v / 1 I v 7 F + e / N m Z / f s 6 Y O n X z 4 7 + W p / U L / d / 5 F 2 Y 9 n 7 x r U b H I / X v / / J m 1 c k n a 9 P T 1 6 d v v n m d N v u / + 9 1 W 4 x 6 P 9 J s P 9 J s H c / t 9 3 p 9 0 N V s e 0 a z 3 f v / l 2 Y D z T q f / L 9 E 0 4 U z 8 / T L z + 9 9 5 / T z n / r 2 x j A V v / p q D g M P / m a l d / T 7 E J / g 5 8 + F 6 m N s b 9 J 3 w N v 7 a 4 P u Y 3 B G M K w a s s J x k x b T 3 w L t p b / 9 f 1 V r g a M 7 n 3 h a b G d Q i + 0 M a z F r W H 4 Y W s z / y 2 k u / I z r L F 8 y B r y x v f 9 X R Z v 6 K z S U / g r F h F / / 3 + p 0 2 Z D o m / O 1 9 n 9 o C u f n y t f y i P Y j F + t H L h b U 1 b P f a / + r h 6 c n B 2 f 7 z / f 2 X g 6 q q 0 / / X 6 S s v g E X i y n z / w o 9 F n V 2 f + 9 n J 9 + A S / V 7 / 7 / d p b K S h l + G 3 a i + H h s m 2 t d U a / r b z 4 X P h W k K / v 4 h K L W d Q a W 2 8 / 9 R j 8 v n g Q E V t v s j j + u 2 m u o u / 0 u d y M o m P q d e T t 9 L b b E e i T f 8 9 r 2 f + C 4 x P T e Q d j T 8 o + N V X U 2 y W a X f 4 K O Y 5 v r 2 2 d O n p y + U C E z w o 2 c 0 H + Z 3 W m R + d S r 6 5 + m r s + f P X 7 8 h n j 1 6 T k N y f z 3 + 9 v H r p 6 f P j r 9 6 / u b p l y d f c W Q X f k J M 8 B J r t g D z 5 P j 1 6 V M Q 8 s 3 z L z / / M v j E K k f 7 y c m X X 7 w 8 e x q + p l r 2 b o e U P y u U P d 7 7 3 F L W U X a x K o t s W l T L v E m v 0 1 f 5 b D 2 V v 6 K 0 d k v F P 6 L 1 J l p / f r r T p / U X 1 a w 4 L 6 b E x + n L q k 5 f 5 n V R 4 f c 6 b 9 a r d d 6 0 W R k l u l v E + h H R N x H 9 i 5 e / V 5 / o T / P L f H k x p D t c X P c j 0 m 4 i 7 Z v d / T 5 p X 2 a D d L 3 / I 7 r e i q 4 / d f J l n 6 6 v 1 5 P T n 8 7 r a T F A 3 E 9 / n h I 3 l l S O E v f b 3 z n 4 q f u / 1 5 v f 6 9 M X f e K e j d P P s 6 a t 0 h d V e t o W v 2 i d t 1 D I W 2 e f H X / y 5 J O T T 5 5 + c v r J s z s / G 4 7 G 6 S a 6 M 6 z / j 9 L 5 J 8 4 e R B y L M Q x c U y 2 z M j 2 e L Y p l 0 b R 1 1 h a X F b k Z s z x 9 n d e X B X k a 6 c t / 9 O + Z l M U 0 z u o b / Y 3 X f Z J v 4 g R t c W t R + P / y l H z 3 z a v + l D w Z p 1 9 k F z Q P c D z e 3 9 P 4 E b k 7 5 H 7 z + q d + 6 i e f / 8 R 3 n v 7 E s 7 O I p j k Z W y Z v m O O z c j 1 L t 0 4 + m + 5 + M t 2 L q 5 i N / s i H T 8 D / z 1 Q Q J u C n j u + 9 O n n 9 U 0 + / 0 5 + A 6 e 6 d I R 3 0 j T g t m 5 j h 5 w f 3 M / H f 3 H 9 5 L 0 L 8 P Y / 4 X / y j f / W M V P w o f Z n V 2 U L + I D O Q n f + j f / 3 y G 3 F x f p 5 P x R u y l K + / / Z 0 H r 7 / a / a l I C A R F d L G u i 1 k 2 M + Y 2 i 5 L 9 w c + u + v n / G d n t g L 9 6 / S y i f k 7 V 0 2 z S r K m m 4 3 S 5 z i + z J i 3 z a 0 q 1 n O e z v M 5 K + q 1 K 6 / y 8 q h f j d O s 0 / S z N d z / J B 4 z D w Y c I x c 2 z 8 / 8 z 4 + B m 5 / d 5 F d F P O R m H F 9 V i U u d k m 0 t K w l Q X p J o y m o 7 n + X W 6 G 5 2 A h 9 / I B A i 3 / D w S j 5 + 8 v x d x j 4 j L N 0 z A X m w C d n d + N A H v M Q E w C w 9 + n x e v n 5 y e 3 o + E A 8 9 g F p Z t v p w W U E v Z p B K F N M v P y V M i L y m L 5 o B 3 N 4 b B P z I S f S m Q h t + + / / q r S D r C 5 i O C Z M T N 2 Y j d D 0 z F / / 9 M 2 4 P X n 3 3 5 5 O T Z d 1 7 s P P 8 G s h H j K M 0 / N D 7 2 O e H / / 6 y P O X m z + 5 3 9 J 0 + e 7 9 2 U j o j T + 0 P D 4 Z + v 9 D 5 9 F c n I n W z O R 8 R n Y G N M / O E z 8 P 9 D L S Q z 8 O r 0 y X s l J O L U / 7 A w O G S H n 0 / 8 / 3 u / / M k P y E j E 5 2 J j b P z / t b n 4 Y c z F 7 p P v / F 5 n v 8 9 P P n v + 8 J Y p i T j d N 0 a 9 H 6 6 B / n 8 m A 2 j 4 1 Z M 3 p 5 9 / / u D Z m 5 / 9 n M T u h 4 b E P 7 / s A z X 8 / O D N T 5 y + + G J v 9 / Q b y U n s f W h I 7 H P L z w v x 0 A k 4 O P l 9 v p G c x N 7 G c P h H E z B o F 5 5 / N 6 K f b p G T i F q J v Q 9 d K P 5 5 Z y W + e P A T D w / O T p 4 8 + D S W l K C s x J u q J T 8 J Y i D 5 i X z p h Q / G j 6 K p o W T F G d m I s / S T 9 O w s a i T 2 N o b N N 6 c q / t 9 A / L v 8 7 8 m X j P u z 4 x P 8 O H 7 z i m b l 1 e / 9 + / M v Z j 5 O v v j i z e 9 / 9 o a G 9 P v / 1 M n x y 7 M 3 X z 3 / 0 s 3 F 8 Z s 3 r 8 7 Q 7 O V X v / + 3 0 d n j u + Y j + e 6 N 9 G 9 z z l 3 9 f v R 7 P 7 6 r v 3 G X L 1 + 9 J l 7 d k x 7 k j 8 f P n h + / + f 0 V w u O 7 3 l / y z e v O d + Z v 8 y 1 N B Y 9 S / n p 6 9 g p / n T 5 / 8 5 X Q 6 q 4 d 8 t c c + 0 8 d f / 7 q q 5 f H T / 9 / N f R n X 7 1 4 + v r 3 P 3 n z i o b + + v T k 1 e m b y M A J 7 u f / v x q 1 n f D I Y M + e U i 8 v X 5 3 + v B n w m 7 O X n x + / / v + p R E f G S 9 r w 5 P T l m y 9 / 3 g z 4 7 M X n r 0 5 f f / n 6 5 8 2 A T 5 4 f v z 7 5 8 u e P y s J 4 X 7 7 6 e T R g 8 r f e n L 5 + + f N q v J + f v v h 5 M 1 7 n h H 0 T A 9 7 9 / 8 C A y S a R m v 5 m x v v / g Q k m n + P n 0 3 B f f f X k 1 T f E z P 8 f G C 3 M 0 c + n 2 f 2 J r 8 5 e / H / b n b z L / 5 6 c P p e R 8 y / S b r e b g D n 5 7 h d P P 9 / / N m m s x 3 d N E 2 2 7 F 6 b M X v / U T / 3 U 8 b 1 X J 6 9 / 6 u l 3 T N u 9 o 8 c v v v r i 9 3 9 9 c v z 8 F G i 7 P / h z C r t O Q A L 7 + + P T L 1 5 S 4 u T s N Z P y + e l P n j 7 H b y d f f f E V / 0 K B 6 e e v j k B b + e 3 x i 9 c k a n b Q 3 z D p f q + z p 3 g B P 4 R 4 7 0 O x z 0 9 3 b q J Y u P L 5 8 5 5 i x 3 u f 3 0 C x T l 7 8 5 z 3 F b s d j z 7 5 8 c v L s O y 9 2 n v + I Y t + + 9 x P f / R G P v R f F v n j 5 e 9 1 M s W 9 / 5 + C n 7 v 9 e X 7 1 + 9 s 1 q / v 9 v U u w W t v J H m v 9 r 6 L E H v 8 + L 1 0 9 O T + + / + h H F b m E r f 0 S x 9 9 X 8 o N j e 6 2 9 / 5 8 H r r 3 Z / 6 k c U u 6 V U / o h i 7 2 M r n e Z / d f r k R x T 7 9 p v d / d t 6 F 2 + + + + Z H e u x W U m k i 8 T f 3 X 9 7 7 E c V u Y S t / x G P v a y u p 7 d M v P 7 / 3 n d N v 3 3 / 9 1 Y 8 o d g v N 7 + L K v d 3 T H 1 H s f f T Y j z K K t 7 S V P 9 L 8 X 0 M q R f P / 5 P 2 9 F z + i 2 C 1 4 7 E f 5 s f e 1 l Z D K n 3 z + E 9 9 5 + h P P z n 7 E Y 7 f V / D + i 2 P v o s R 9 l e 0 K K 3 S I H + y M e e 0 + p p L Z f P P i J h w d n J 0 8 e f P o j i t 1 G 8 7 / Z 2 X 3 y n d / r 7 P f 5 y e f f f f M j i t 3 O u / g R j 3 2 9 3 M W P P N j b 8 9 i P c h f v q / l / x G P v 5 Y / 9 K E p 6 b 3 + M P N h n X z 4 5 e f a d F z v P t e 3 P Z 4 r d 7 F 1 Y q f z q 9 3 n 1 o 2 z P b W y l W 3 3 7 v V / + 5 I 8 o d g u p / J G t / B r e h U r l 6 2 c / y l q / l 3 f x I z 1 2 S 8 3 v 9 N i r 0 y c / o t g t 9 N i P I v H 3 t p U / W n 1 7 T 8 0 P q d x 7 / e 3 v P H j 9 1 e 5 P / Y h i t 6 C Y 1 f x v f q 9 P f x R X v p + t / J F 3 8 f R W t t L x 2 E + c P f g R x W 6 j + X 9 k K 9 + T Y i 7 b s 7 d 7 + i O K v Y 8 e e / P d N z 9 a r 7 y N r f x R 7 u J 9 f f 6 X P 1 p L e k 9 b + a M c b E i x m / P 8 T i q f 7 / 1 I j 7 2 f 5 v + R P / b 0 V t 7 F j + L K r 6 H 5 f x Q l f U 2 p / F E k / v R W m p / a P v 3 q y Z v T z z 9 / 8 O x H U d J t v I s f R U n v 6 / M 7 P f b z c 2 X k a + k x 5 b G D k 9 / n R z x 2 C + / i R / 7 Y + + o x u z L y 5 v 7 L H 6 1 X v p 9 U / k j z g 2 I 3 e 7 A u B / v s + c M f U e w W / t i P 8 m P v q / k d x U 5 f / U j z 3 1 K P / c j n f y 8 9 9 q M 8 / / t S D F L 5 4 P d 5 8 f r J 6 e n 9 H 1 H s t l L 5 5 e f 3 v n P 6 7 f u v v / o R x W 4 R V / 7 I u 3 h f W / m j S P x 9 / b G X P 1 p 9 e 8 + 4 8 k c U e 1 8 9 9 i N / 7 H 2 l 8 k c r v F / H H / t R X P k + t t J R 7 N X p k x 9 R 7 B a a / 0 f + 2 P t q f s d j z / d + F C X d h m L W g / 3 J + 3 s / W u G 9 r e b f e / 3 t 7 z x 4 / d X u T / 2 I Y r f w L l y 2 5 / f 6 9 E c 8 d i t b S W t J P / n 8 J 7 7 z 9 C e e n f 2 I Y r e x l S 4 S f / 3 s O z + i 2 C 2 k 8 v + 7 P P a z Q 7 G b b e W P c r D v S z G n + X / i 7 E d r S b e S y h + t v r 2 n 5 v + R z / + + 3 s W P 8 m P v 6 / P / S I + 9 r + Z 3 u Y v n 3 / 0 R j 9 1 G 8 0 M q f 7 R e + V 4 8 9 q M o 6 T 1 t 5 Y 8 i 8 a 8 h l U q x 7 7 7 5 k X f x X r b y R x n F W / I Y 9 N h P H d 9 7 d f L m / s t 7 P 6 L Y L X j s R 2 t J 7 6 v 5 f 5 S 7 + B p R 0 o 9 s 5 X t J 5 Y 8 o 9 r 4 U + 5 H m f 1 8 9 9 q P c x f v q M W j + Z 1 8 + O X n 2 n R c 7 z 3 9 E s d v E l T + i 2 H t 6 s F b z f / X 7 v P q R H r u N H r O a / / V P P f 3 R e u V t e A x S u f f 6 2 9 9 5 8 P q r 3 Z / 6 E c V u o f m d V P 5 o T f z p r f w x a v v 5 w Z u f O H 3 x x c H J 7 / M j i t 1 O K j X P / + z 5 w x 8 S x f 7 f T L F b e B c / 0 v w B x T 4 / 3 b k 1 j / 1 o L e l 2 P O b 0 2 N 7 u 6 Y 8 o d g t b 6 T K K z / d + l B 9 7 P 6 n 8 k e Z / e l v v 4 k d R 0 n v p s R / l + d 8 3 r v z R 6 t v X 0 G P K Y 7 / 3 y 5 / 8 E c V u Y S u p 7 R c P f u L h w d n J k w e f / o h i t 9 P 8 P / L H v q Z U / k j z P 7 2 V 5 v + R H v v 6 u Y s f x Z V P 3 9 M f O 3 3 1 4 E c U e y 8 9 9 q O 4 8 u m t v I s f x Z X v S z F q + / T L z + 9 9 5 / T b 9 1 9 / 9 S O K 3 U L z 2 y j p z U + c / U i P 3 c a 7 c B T 7 7 p s f 6 b H b + P w / 0 v z v K 5 U / W h l 5 X 8 1 v K f b m / s s f Z R R v I 5 W w l V 8 9 e X P 6 + e c P n v 3 I 5 7 + N 5 v 9 5 4 / P f 5 X + f v j p 7 z i i 9 f P X y z d n p a 6 H k y 1 d f v j x 9 J X / j Z X 1 2 C Q q A / O T x 8 6 9 O 8 d L d b u M N L + / t f s j L e x / y 8 r 0 P e P n e h 4 x 5 / 4 N e V o J 9 v Z d 9 g j G n y W / v B 8 Q n 3 N c E s r v j 0 + D o 9 / 5 6 M D 6 A F L s 7 A S l 2 v x 4 C H 8 B C u z v 7 3 w A C 9 z 8 E g U 8 / 5 O U H I R N E 1 O r n u 2 9 + r 6 8 3 q o M P Q e x h g N j X Q m A 3 F J O v B + N D e G P 3 G + C N v Q / Q M r s f o p b 3 P l y 2 9 3 c + H M b 9 b w D G w 2 8 G h k / M o 0 / H + 2 l 6 U m Z N c V 5 M s 2 n x j / 6 t y 3 S W p 6 / z + r K Y F l W T v s z r p l p m Z d 6 k q 6 p O T 7 I 2 v 6 j q f / S v z 7 5 e 5 x 2 V H x P U 3 / v Z y d e C H b D Y 1 y R O w G l f B 8 Y u / r 9 x j K + f / 1 5 f v H n 6 d Z Q R Y N + C f l 9 L 0 Q F 2 Y E l / 6 i d f P f / 9 v 3 i 5 8 z X E H b A C l f F T z 7 7 4 / Q 2 4 3 / 8 n 2 G n 4 O j B 9 8 3 J 0 / P Q n v / P 7 v P j y J 7 4 6 + / L r Q f P t D a B 9 9 e z 5 l 6 9 O X 3 8 9 Y I H 9 2 b 1 / d 3 f n 7 t 7 O 7 s O v B 8 w 3 O E f 3 d u 7 u 7 D O w d O f e o 9 3 7 j 9 D X 1 4 E a W K I f p t j v d p x y j z 7 p 7 o N H 9 3 c f 7 X 0 9 Q u 0 G g n b 8 9 I u z F 0 9 3 v i a o U K 7 2 7 u 7 c V w Q / f U Q 4 w j v / O l A 7 v u n u m G A e j M f E f P z b M N C 7 N t T 5 y e N X 0 g f / 8 p M v j r 8 4 + q n T F 2 / O n h 4 / p d f x J 5 p Q T C W G m X 9 7 / J M v j 1 + 9 p t D p J X 2 k v z 5 + f f b 5 i 6 O z x 3 f 5 5 + M v X 7 4 5 O v 2 J x 3 f x 8 / H z L 7 9 7 9 P n p F 6 R 2 8 R v + / P 1 P f + 8 3 7 i P + 6 / G 3 z z 7 / N o w v f u I T D h K / / O 4 b v y X + 0 A 9 / / + e n L 4 4 Q X H h / 8 r t v 5 F X 9 l T + n V v 6 f j 7 / 9 6 v c x r f g 3 2 8 j 9 9 f g n t c V P m k + g / + 0 f j 7 9 9 + v z l 7 3 / 8 k 8 d n H D l + 8 f r z 3 / 8 F B 5 p n X z 7 5 z o s v j n Z I J R 2 / O j 2 m C Z I P e N Q n X 3 B o e t f S u 0 P 4 n z z 9 / X / y 7 P f / 8 s n v T x N F Q f T r 3 / / Z 2 Y t v d B Z 2 9 7 a f n n X n w f v w x p n w 2 v 5 / Z y 5 e f v X 7 P 3 n 6 O f H 0 1 5 y N 0 + + c v j o 5 O z n 7 8 p u e j j 0 h m Z s K / e C m a X C / G W r 9 v 5 L w P 8 W E e / n m P c l + / M r w / 8 3 E P t t I 7 C d v P G L v 7 G 6 f v j j t E N z 7 0 B H d c j n / Y e k f f C y t V Q w 8 K L e U i g D W G 9 O x / 9 I P e a 6 + p p D s n J G O e n 1 C 8 / X + c w W 4 N D v K z P r D M P r / 5 5 l / x 9 J l I z n v 8 r / f P n 7 x F G l V d k L 1 j 8 e v 3 x y / o R 9 v K J H 6 + / / E V 6 e v f h 8 g 6 P 3 1 + O z F y 6 / e f P H l 0 9 M j + I f 2 D 0 l 9 P j 9 7 z d i f f P X q 9 / o p / P L 6 1 V P A 2 6 M g Z J s Y d o / c A / 3 o M a F 5 9 p P c 5 q u X k L v X v / 8 X 9 M / x 5 6 c W y u u v v u A s 6 + / / 6 s v v v s b k h h + 4 7 0 + + f P 7 V F y / C J u a z x 1 8 R e X / / 4 5 M 3 Z 6 R a 8 R 4 g + 5 9 p Q 3 z 8 4 v c / + T b x y u / / 5 Q v p g Y b e / c h v Q 2 9 2 2 / B H 1 O b 1 m 1 d f n d i X d t E m / M h v w y + F b Q T O 6 2 / T 7 D 3 9 k t L X 5 B 2 B P m + O m S 6 d j 4 + V X O H H R G V p D Z i 7 v 7 / h k O H w N G w o 7 + 0 N v P f 0 y 8 / v f e f 0 8 5 / 6 9 r G + Z x u a / l 6 f P f 3 9 y X c 9 / b 1 5 V r q f m V a U 5 s e H z 8 5 + b x C y / 6 H B w r 2 5 Z z v s Q t u L Q Q s + f A y a Y L J e f M 4 p l x e n 3 7 U s c f a C / N a z p / z r 6 x d f v q E c / p v f h 2 X 1 m G j 5 + 9 C 0 v T p D 8 O z / i T 6 Y l + + + O i X x e E 0 a l R j 5 q + f 0 8 4 v j 3 / v 3 Z y z k F / 7 7 9 z F / / z 7 8 h j Q k D / n Z M / T z 6 i d Y G k T M I t G l y h / / I B / h 9 L u 2 N f / 1 + 7 9 R h X X 2 4 h n x w J M g 2 r W f P f 7 8 9 M V X L 8 7 Y n x + M 4 W 2 b x 7 R U 8 Z z E 8 Y u z N + m 7 p n i 0 L M r P P m r r d f 4 R O m I 5 O / u S V Z j 9 / f F r q J i z 4 y f P T 0 + + f P H m + O z F K a k a + + v v L 3 o m A u 3 N 7 0 1 e z 3 d O T 9 7 g / d + f Y 4 j X k W Z 3 o / D v v n r 9 6 v d / / X s z z x N B f / L s K T 6 N f k j 2 4 v T o 6 c v f H 8 t G + P W x n b q n Z 1 + I p f m 9 n 2 M J 5 w v n U p w c v z x 7 8 9 X z L 5 1 a x U / V 1 K R x g A 1 4 w / x K H C S i / O a r V 8 x o x 7 + 3 L k n J I h K n U 3 Q B i b j x J 5 8 b Y y N / K G D + g 9 m U F K y K l y h X X c 1 y C 1 w v v q S u X x 9 9 R W O S 3 x j B l 6 9 e v 3 g D g X F / Q F J I T f / k 8 y O k 3 e w f j 5 0 + Z J Y / O 5 W u f v L 0 1 W u a V f w K p f 3 m S 5 O B p J f 1 g 8 e 8 + H X 0 e 2 F m 2 P K + x j z 6 N J M P H v O y 2 B H 0 B f 9 C f + t 6 I B N R / 9 j j 7 g X S t 0 n Y F O a 3 G Y Z + p 2 D 0 N 3 z i A b J / C S S f R E 9 P T R j L + O s H 4 M 2 n Z E W P 5 F P z l 2 H Z 1 7 / / 7 / X 7 s H h + T k b p J V h d f s H f x 2 / e v D o T Q q k t I T e D O F g p Z u 3 L i 6 d n 5 j P Q m a e T Z 9 / S m o z n 5 9 C T 7 g 9 D e v O N / 6 f O h f n K + + t n Z R m T l l u P n x H S r 1 + C l 7 y / 7 D c n 7 D W 9 f v n l C e t d / N Q 1 3 k D N f P f 3 + c m f + o k n J 6 f f f v 3 m x e 9 l l n i 5 t 8 / 3 j l L z 7 D N u 9 M n j N 9 / + z h t F 5 / N 9 1 h E 8 m y x J p E b l L 9 W p + s f j L 8 5 e e J / b P 0 D 4 1 2 Y C a J S n 8 g d l I 4 A j E x 6 / P X 5 N d O a e f u 8 3 r 7 / 9 7 D m E 2 v y K z 7 5 4 a j / j X / H Z 8 8 / t Z / w r q R 0 S p R N 2 a G i m m T K G L e w n X 5 x + Q e v c 3 X a E x S u i O u P 2 l I z 9 2 X P 4 A g F T o Q k x l r C i + 0 O c O 6 u 4 o l q s F x h 9 q B L b + / + 9 E r M k + 5 E O + / m n w 2 7 Q Y T / 1 U / u D O u z + / 5 t 0 2 O 8 T 0 W G / T 0 S H / T 7 / 7 9 d h / f j 2 Q 3 X Y v f + / 6 z B H s h / p s B / p s F C H v f n 0 + M t B H f b p / 5 t 0 2 G 3 9 s P 9 P 6 L D u K s 3 X 0 G E Y K P / 8 W Q 4 p 8 d v P v Q Y z B P u R B v s 5 0 W C 7 9 / 9 f r M J O v j g Y V G E P / t + k w m J u 2 P 9 H V d h P n b 4 5 o 6 T Z m 2 9 c h / 0 8 i C g t 5 X 6 k z H 5 u l N n / e 3 X Z 6 2 / v f D 6 o y / b + 3 6 T L b u u O / d 7 / 7 9 d l s T X o r 6 H M W P E Y N b b / / 3 c 1 5 h P t R 3 r s 5 0 S P G V 3 1 / 0 I 9 9 u b s 9 3 4 9 q M c O / t + k x / 5 / 5 J P t n H z x x Z v f / + z N 6 R c f p M c i T t n / / 1 N k H u l + p M 1 + T r T Z 3 v 9 7 t d n r F y c 7 g 9 r s 3 v + b t N n v f U t t 9 n v / f 0 C b x W b i 1 c G r 3 2 u T c s O v v k 7 D Q I O / R c P 9 3 j + c 1 F l U w z G 2 N 6 k 1 Y O j 9 t U H F M T g j C F b t W G G 4 S W v p b 4 G 2 0 t 9 + t r U U x h j 8 / b O i s 6 A D O p 9 4 O m x n U I f t D O s w a 0 1 + G B 6 Z / 5 f T W / i 5 S W O J n A x o r N 3 / V 0 W S + i v 0 k / 4 K t Y R f / 1 + q m H 7 q 9 e n J q 9 M 3 H + R j 4 a f V P f d / a L r n 5 8 i 7 s h T 7 / 5 p r 9 f 8 T 1 + p n Q S 1 9 U 6 7 V m 5 c P T w Y V 1 c P / F 6 m p / 6 + 6 V n f 5 X + o E 2 L z i z 6 m X U 6 f O b u F n s f L p N P z u z s H u 2 f H r 5 y / O X p A Z 5 w b S j g Z / d L y q q 0 k 2 q / Q b f B R z t b 5 9 9 v T p 6 Q s l A s / F 0 T O a K v P 7 4 5 e 0 5 i c O 0 9 N X Z 8 + f v 3 5 D 7 H 1 0 S k N y f z 3 + 9 v H r p 6 f P j r 9 6 / u b p l y d f C T + 8 f H H 8 B V P x y f H r 0 6 c g 3 J v n X 3 7 + Z f C J 1 a D 2 k 5 M v v 3 h 5 9 j R 8 T V X x 3 Q 7 p v l F K m o b P 7 u 2 / J y X d W o l Q k r 1 G + c 1 R 9 H W f o p u m U l v 4 F H + + i e L c Z / j J 8 A w c g Q 6 P 7 3 Y + 7 E z K 0 U 8 d f / H l V y / e 7 H o N l X w 3 z Z V H r v D z n 9 0 Z N A R 8 8 9 W D y A w u V m W R T Y t q m T d 3 X + W z 9 V R + j 8 6 o S 7 T 8 S D b 8 h s 9 P v 9 x M 2 V R J G 6 W q S 8 Z / I 3 L C 0 / z / H j n Z + z p y E i G d c u X P g e B 8 s X P / V X 9 6 v 6 h m x X k x H V J + z m v + k a j 4 D V / 9 x M F 7 0 / L T b 1 R A Z D r / 3 y M g 9 7 6 G g P g E + 7 m Q i E + / / a Q / i 0 / z y 3 x 5 M T S J D 3 4 k E N G G v 8 / u 6 / c l 5 c E 3 K w 8 8 m f / v k Y f 9 r y E P H r 1 + L s T h 5 P V P 9 u f w Z T Y 4 g Q 9 / J A v R h Y z 9 p y f v Q 8 f d n W 9 W E H g a / 9 8 j C P e / h i A Y Y v 1 c S M F 3 9 p / 1 Z + / 1 e p L / d F 5 P C 3 L g 0 q 3 8 T n Q e f x R z x + X h + M v v f k 2 K f r O x t 0 z t / 3 s k 4 9 O v I R l 9 s t 0 g I 3 f 5 3 x P J Z j 0 7 5 k W N 4 z e v J O v O v + g U / t T J 8 c u z N 1 8 9 / 9 J N q i Z c j 3 Z e f v X 7 f x v g K R 2 p H 8 l 3 b 4 S L r E X Y p M k A N J Y f / 9 l I o U q q U x j c D P M 9 x v t T x 5 + / + u r l 8 d P / P w 1 3 5 9 n Z 6 5 O X p 6 8 i s 4 t v f p / T 4 1 f f z H B 3 / 7 8 w X P r m 3 j c z 3 P / X z + 6 L r 7 7 4 7 t P j 3 + f n y W i f k g Z / 9 u r L L 3 4 e D f f N l z 9 P B k u c / P 8 7 R v 7 i 9 y d 3 5 D g y W H I c X v 8 + r 7 + Z w f 6 / R S U P D v b k q 1 f k l J 1 8 Q 3 P 7 / / r h g s V / 8 v j V i 2 / I n / p / y X j J S X z y 9 P M 3 Z 0 / j D u T J 8 Y u n p K 3 6 Q / 4 6 Q / 5 / i f j e M O T T 3 / v l z 6 s h P / 3 / o / G 9 a c D / P z O / J 1 9 8 8 e b 3 P 3 t z + k U k L D p 7 S r 2 8 f P X / L 4 b e N O A 3 Z y 8 / P 3 7 9 D a n p / w + M l 9 I E J 6 c v f z 5 x 9 I v P X 5 2 + / v I b 8 r P + P z D g k + f H r 0 + + / P z n 1 X h f v v p 5 N G B K b 7 4 5 f f 3 y 5 9 V 4 P z 9 9 8 f N m v C 5 r + U 0 M + P 8 l o c N N N o n U 9 D c z 3 v 8 P T D D 5 H D + f h v v q q y e v v i F m / v / A a G G O f j 7 N 7 k 9 8 d f b i / 1 / u 5 E + 9 P j 1 5 d f o m M l a C 9 f / p i b 3 L / 5 6 c P p d B 8 y / S b r e z n m o W d v e f n j y + a 5 p o 2 z 0 e Z v Q x b f e O H l M q 9 / d / f X L 8 n J d Q 8 Q d F l b w 0 e f r F S 1 p s P X v N V H t + + p O n z / H b y V d f f M W / E I k / f 3 U E U P L b 4 x e v S X / Y 8 c n I s W z 8 z Z D p 9 z p 7 i h f w Q w j 1 H t R 5 9 f v s v v 5 / J X W + M S b 6 W t T R t X j 6 7 s H / G 6 l z / + e U O E a w j r / 8 7 v 8 b i b O 7 / 3 N K H W W d L 0 5 e / + T / K 6 m z + 3 N K H a N 2 n t 3 b / 3 8 j d X 5 u W c c Q 5 / n p l / 9 v J M 6 n / 6 8 g z q u f O P h / I 3 E O f k 6 J Y 5 T O d / a f / b + R O L v 3 / l 9 B n U + / / e T / j d R 5 + P 8 G 4 j x / c f b i / 4 3 E + X 8 H 5 + z c f / X / R u I 8 + N k l z l 3 + 9 + m r s + e M 0 s t X L 9 + c n b 4 W o l G 6 + u X p K / k b L + s D v x 1 A f v L 4 + V c 8 5 L v d x h t e 3 t v 9 k J f 3 P u T l e z e 9 v O H l e x 8 y 5 v 0 P e v l D C L b v E 4 w 5 T X 5 7 P y A + 4 b 4 m k N 0 d n w Z I N n w d G B 9 A i t 2 d g B S 7 X w + B D 2 C h 3 Z 3 9 b w C B + x + C w K c f 8 v K D k A k i b t t P f H f / 8 6 8 3 q o M P Q e x h g N j X Q m A 3 F J O v B + N D e G P 3 G + C N v Q / Q M r s f o p b 3 P l y 2 9 3 c + H M b 9 b w D G w x D G + x G C X v a p e H Q y T l / n 9 W U x L a o m n e X p 6 6 x c z 7 4 e U h 0 1 H o u Z D l 7 9 X l 8 L d s A 2 X 5 N o A f d 8 H R i 7 + P / G M X 7 x k 7 t P H u 6 e f P f r w b 6 Z f l 9 P e Q F 2 Y B 1 / 6 u n x 8 9 / / S 1 j M r w M q 0 A I / 9 e y L 3 9 + A + / 1 / g u n z d W D 6 F u P o + O l P f v n s 9 N W r 0 1 d f D 5 h v Q Q D s 7 C f P T n + f V 8 d f D 1 h g U f Y O 7 u 7 s 3 t 1 j V v o 6 w H w T c n R v 5 + 7 O P g H b f Z j u 7 j / a v / 9 o f / / r Q Q 1 s y z c k z 7 s d D 9 o b e r q 7 + + j + / q O 9 T 7 8 e 1 E C C j p 9 + c f b i K U b w d U A F A k P k 3 N 0 B g j v p 7 o N H O / c f 3 f u a C I a O 5 O 7 2 6 Y v T 8 X h 3 b / v p 2 c k w w L s 2 J v n J Y 1 0 G 4 1 9 + 8 s U x r X X 9 5 O n v / 5 N n v / + X T 3 7 / 0 + + c v j o 5 O z n 7 8 h m C X P 4 S L 1 A o J P a U f 3 v 8 k y + P X 7 2 m i O c l f a S / P n 5 9 9 v m L o 7 P H d / n n 4 y 9 f v j k 6 / Y n H d / H z 8 f M v v 3 s E B Y m f + O P 3 P / 2 9 3 5 g P + H d a P f v 8 2 z A T + I l P O K 7 7 8 r t v / N 9 + / + e 0 q i Y v m b + 4 v T b S X 0 0 r / 8 / H t H h j W v F v t p H 7 6 / F P a o u f N J 8 A Q f v H 4 2 + f P n / 5 + x / / 5 P E Z B 3 h f v P 7 8 9 3 / B 8 a B Z R m T C v f T W E T G 2 k y 8 4 g r x r q d 0 l + / G r 3 5 9 m i A L d 1 z c T + 2 w j s Z + 8 8 Y g t T N E h u P e h I / q R 4 R v + w 9 I / + F h a C 9 l 9 K G / c x 0 y j / f j k B L D e m I 7 9 l 3 7 I c 7 X z 8 q v f / 8 n T z 9 + c P X 2 v 2 d o 5 + / 2 f n b 0 + e c l a / z 3 n C n B p d p S Z 9 Y d h 9 P / P M / + O p c t G c t 7 l f 7 9 9 / O L p c 7 g P M I P 6 x + P X b 4 7 f 0 I 8 3 l O r 5 / X / i q 9 N X v w 8 Q 9 P 5 6 f P b i 5 V d v v v j y 6 S k y O e 4 P S c 4 8 P 3 v N 2 J 9 8 9 e r 3 + i n 8 8 v r V U 8 C D M d g m h t 0 j s 6 Y f P S Y 0 z 3 7 y 6 P c i S y a / P X 7 9 1 U v I 3 + v f / w v 6 5 / j z U w v t 9 V d f c D 7 o 9 3 / 1 5 X d f Y 5 L D D 9 z 3 J 1 8 + / + q L F 2 E T 8 9 n j r 4 j M v / / x y Z s z U r F 4 D 5 D 9 z 7 Q h P n 7 x + 5 9 8 m 3 j m 9 / / y h f R A e r 7 7 k d + G 3 n w N M n U / o j a v 3 7 z 6 6 s S + x G 3 C j / w 2 / N J u 0 E b g v P 4 2 z e L T L y n R d v r i D e j z 5 p j p 0 v n 4 W M k V f k z U l t a A u f v 7 G 0 4 Z d r r D h v L e n v 7 p A X p 9 9 v T 3 J 4 t 8 + n s z u b u f m V a U V M S H z 8 5 + b 4 y + / 6 E B 7 9 4 0 z f z P T K s I t O D D x x g s Z u H F 5 5 K 8 P P 2 u n e u z F 2 S R z 5 7 y r 6 9 f f P m G 0 o h v f h 8 W x m M i 0 u 9 D 8 / H q D L 6 + / y f 6 Y G a 9 + + q U + P 8 1 q U z i 0 K + e 0 8 8 v j n / v 3 5 + x k F / 4 7 9 / H / P 3 7 8 B v S k G z / s 2 f o 5 9 V P / C T g 4 8 d j E a a I S 6 x S x j / I E z h l F e X + + v 3 f q F o 6 e / G M Z v i J 7 6 H b j x 5 / f v r i q x d n 7 K k M h h 2 2 z W P K m D 4 n W f v i 7 E 3 6 r i k e L Y v y s 4 / a e p 1 / h H 5 Y i M 6 + f I F J t r 8 / f g 0 9 c n b 8 5 P n p y Z c v 3 h y f v T g l f W J / / f 1 F m U S g v f m 9 y b X 5 z u n J G 7 z / + 7 O H 9 D r S 7 G 4 U / t 1 X r 1 / 9 / q 9 / b 2 Z o I u p P n j 3 l T 9 9 0 P n j z + 5 + R v o L n J s 3 x F 3 F C t s i P Q L z T 5 6 e Q i 9 8 f M o 3 P H g f O H b U 1 z t r v o y / x Z 2 R l T s 0 L Z 8 t Z / g 4 z L b 8 8 / k n y m 3 u w 5 U N q E 0 K M d f D q l H j 8 1 e 9 / / P r 1 6 R d P n v 8 + m 7 t 5 c v r u e D Y r l q P 0 J / O 6 K a r l Z w 8 o 2 T D e H e + M d 0 b p y b p s 1 3 X + 2 T J f t 3 V W j t K X 6 0 l Z T H + v / P p N 9 T Z f f v Z w 7 9 P s 0 7 2 d g + n k / P 7 B J J t 8 H T x P n h O m m 5 G c V o t x k 6 3 G k 2 K c t + N s m Z X X P 8 j r c Q b E x z S C s z Z f v M n f t a d l v s i X 7 X t h w R J u Z n s z G k 9 f / v 6 7 7 w X 7 9 P c m W b j F X N M Q v n p 6 8 v n L F 7 / X y w e / 1 / 7 v / e C r l 2 f H x 0 + / P P j i J 5 / 8 x H t 1 + P r b p 6 d v N v f 1 6 c w P 0 1 7 S p F d E z 7 x J 3 6 U n W Z u / V 3 d P T + E C / f 6 v v 3 3 8 8 u Y R f v H s 2 y c H X 3 7 7 0 5 e 7 9 1 8 f v 9 g 7 2 T n 7 9 l e f 7 3 7 x 7 f c j 6 S u o 4 s 1 9 / W 4 n v 9 v u I / z z X o C f n r 1 + + f z 4 9 / n 9 o a D P T k j 7 P 3 9 z + m o z X 7 J q e Q / Q z 7 5 8 9 c X x m 2 8 W J t T E 7 6 9 6 4 g Y p + o V l e / h 7 v F u U 6 a V K + k c k 5 R + l + X J a k R x d f P b R u j 3 f 3 v 3 0 o 9 / j F 1 6 0 h 7 9 x g u b E K E V W F j / I P e l K C c S y e U R a 9 r O P 5 m 2 7 e n T 3 7 t X V 1 f j q 3 r i q L y g K p l j 9 9 / 7 i + e v p P F 9 k 2 8 W y a b P l l N S w e W t 2 8 1 s f C Q J p C h T e X K 9 y / H 1 S M a g W n 9 0 1 H 5 p G Z 0 / x l 3 i C 3 E A + M F / z + M 0 7 G A q 3 C T 6 V 8 d 6 N D R h f v x c r H X / 1 h q L s z X L 4 v v N 8 c v w S p v K 9 Y d 7 1 z Z G x e G L C N t u z / Z 9 F e 7 b / X u T 8 k T 1 7 H y z e z 5 7 t v R f s 9 7 B n 9 3 7 i 2 c P X 3 3 6 + 9 + L 4 y x c / + e m b n / g J h M x n L 3 / v l + / V 4 f + b 7 d n J V 9 / 9 v X / v B 9 / 5 z u l 3 X t z b / b 2 P v z x + c f L y 9 z o 4 f v X 7 v F e X t 7 F n 3 4 E 9 + 8 7 P v T 3 7 k T 3 7 B u 3 Z T 2 a E y q T M N 9 g z E 7 P 8 / v E s 7 k 2 G j r T a j + z c j X b u / s + i n b v / X u T 8 k Z 1 7 H y z + X 2 L n v q L k 0 O / 1 + 7 z 6 v V / e e 3 7 / 9 f N n P / m d 3 / v 3 + f T k i z e 7 n 7 5 X h / 9 v t n M P v 0 3 p 4 e / s P 3 n 9 e / / E / p O X x 8 c / 8 e X r N w 9 + r 9 0 v n 7 9 X l 7 e x c 7 8 X 7 N z v 9 S M 7 9 / P Q z n H q 7 v f 3 l 8 1 + Z N 2 + C e u 2 a 7 r 6 W b B u 7 y e n P 7 J u 7 4 P F + 1 m 3 9 5 u J 9 7 B u J z + 1 9 2 D 3 4 U + 8 + e r 5 w y 9 3 X t / b 3 / n y 1 f M v v 7 j / / 6 e s 5 O f 3 n x z / 3 p / e / + 7 e w R c / 8 Y q 8 7 f 0 H O 9 / d + e L 4 m 7 d u x 7 B u x z + y b j 9 v r d v O 2 e + v y + k / s m 1 f 1 7 Z 9 / o p W Z r 9 p o 2 a A v g c B f 3 5 a s 8 / r Y v Z e 3 f 9 s m r E 3 x 6 8 + P 5 X F 2 o E u d j + 0 i / e w l K / 3 9 v d f P v 3 0 1 c H 9 p 1 + d / t 6 v P 9 0 9 / e K L V w / u n Z 2 9 V 4 e 3 s J T n a x L 4 / P 3 G 8 V 4 W 8 f 6 L g 7 2 X 3 / 6 9 v n v 6 8 D v P n u / / X k 8 / / / Q n X j y 4 / / D T n 3 y v L m 9 t E T / / 3 f b e b z l A 7 N V m 0 L / 3 e 0 F 8 / e U r W u Q / + f L F D S L y f l C / f X b 6 6 v j V y b d / n 5 9 N 0 G x o K V x 6 d v Z 7 n 3 4 z J v z F 8 U + e f X 5 8 o y Z / T 4 y / S Y M D B v j q + f E 3 i d 7 T V 2 f P n / / + T 7 / 8 7 o v f / 8 s X v z 9 N 1 0 9 + I 5 h + + + z z b z + n / 7 8 h / + 3 V V y d v v n p 1 + v t / Q Q b j m 3 L h a N 5 P S c O f n P 7 + v 9 f p 7 / O N c t g J r d V 8 8 e X T 0 9 9 7 M 9 B n X z 1 / / v r s p 0 6 / F u w b r O b X g n 3 8 9 D t f v Y Z E n F G A e v z q d D O X 3 J b O 9 O e b 0 5 M b Z e K 2 4 J 5 + + f u / + J I s F z n I b 0 5 / / x d f g S F u 5 Y a / 5 y S + / v a X 3 y V m / o K 9 c P J V f n + x Z + a T b 2 Q s r 7 9 6 i W z N 6 9 / / x e l 3 f / / n Z y + + h h a 6 q 7 / e 3 g H c + 9 l w A N 8 v R f w j B / B W 3 b + f A / h + U / D / L g d w 9 + z B T 3 z 7 3 s O z r 0 6 f f v e r 3 + f + T 7 7 6 9 u e 7 D z 7 9 Y u d 9 R f Z G B 9 C l S W Z 5 + p o + e s 8 Z e R 9 f 8 P O X L 5 7 c + / L h t 7 / 7 k 5 8 / / P x g Z + / 1 7 / P g 2 z / 5 4 K d 2 v n q v L m / j C z 7 5 3 e 5 h j f v g v Q D z I C L T 0 5 1 3 + O f 3 f u r 0 u 2 c / 9 c W n T 5 5 9 / h M v d l 5 8 9 e 1 X L 7 9 9 9 u r p q 6 / R I R T o 8 Y u n m / t 8 X d U t i f B x M 8 2 X S G Q 8 2 n n 2 h V q k 9 + 7 w z e / T n a t Y b 7 a r 8 U V x / j V 6 6 d N x L + w F d H y w / / z p V 7 / X / o s X n 7 7 8 i d / 7 y 1 e v T 5 + / / q n 9 7 5 4 e f P o 1 O o z S s d u n 0 v F p / r N D y F h 3 r q 8 3 3 x g p 7 / V J + V M v X t 0 / P v 5 y 7 / X O 5 z / 1 3 W / / 5 O 7 T n 3 j w U 1 9 8 d / f B F 1 + j w y g p u 3 3 2 W P K n T t + c / c R X p 2 + + G V L G u v v m e X K / T 8 j 7 z 7 / z n a c 7 r 5 8 / 2 X 9 z b + f 3 P r v / 6 t s / c e / B d 0 5 3 n n y N D q O E 7 P b Z 5 8 l v l p K x / n 4 2 m P J + n 5 b 3 z v a / + P Z 3 v v P l q y 9 / 7 5 8 4 + 7 3 f P N 3 9 v X 7 i 7 N M 3 z 7 / z 8 G t 0 G K V l t 8 + + n j z 5 4 o s 3 7 P J 9 j S 7 7 t I z 1 9 8 1 z 5 a d 9 S v 5 e r 4 + / 8 / n p k 2 9 / + X t / + 9 6 D N / c f v j z 7 9 N W D n e c v 3 n f t Z J C S 3 T 4 j m v K b J W W s w 5 8 N t n z Q J + b J 7 / P w 2 Y O n r z 6 9 d / 8 n n v / e P / n w y 6 / u v T n 7 y f 3 X n 3 / + N T q M E r P b J 8 b G v 3 m M u f P l 3 p u f 2 P v y / k 8 9 e P r d 3 + e 7 O w e 7 Z 8 e v n 7 8 4 e 9 H 5 5 i d / 6 i e e n J x + + 9 X B q 9 / r a 2 D X J 3 s M t W + e g w / 6 R H / 9 5 M H L J w 8 P z h 6 + 3 H v + 5 N 6 T F 9 8 5 e f 1 k / 9 P n u 7 / P 1 + g w S v R u n 5 b o P g / / H F E 9 h t v P B r M / j D H 7 6 / t f / N 4 7 3 / m 9 f + + T n 9 q 5 d / K T O 5 / / x M s H n / 4 + X 3 1 j z N 7 t 8 9 b M / u a r B z / L Z I + h 9 s 0 z + 2 4 k 1 n n 4 7 Z f 3 n z 5 4 + e l 3 X p 0 9 3 7 v 3 3 U + / e L j z 6 v i L l 2 f v l 5 3 e F C H 0 I r l b s / v P P t 2 j y P 1 s 8 P t u J D j 7 y a + O f + + X O z / 1 4 K v v 3 j v 4 z k + R v f z u p 9 9 5 e O / 3 P n 3 w N X q M k z 4 W L 9 2 G 4 7 / Y u f / q Z 5 v y P 5 x Y b j c S z H 3 5 e z 3 Y 2 f / i u 5 8 e P P z y 9 7 r / 4 s H u y 5 O f / L 2 / / H 1 + 8 o t v T N H 0 O r 0 1 y / 8 w C P / D i v 1 2 I 8 H f / e 9 8 d f B 7 f / f 1 7 u 9 1 c P b V 6 8 9 / 8 v f 6 v X / i J 3 e O f + r s 3 r 2 v 0 W O c 9 L F w 7 F Y s / + m 3 n / x s U / 6 H E y r u R m L F n 3 r 9 Z u / h 7 / X k + Y P d n 3 j + U 9 / 9 v V 9 9 + v L 3 v v 9 8 9 / W X 3 / 0 a P c b p H g v e b s f y P w T C / 7 A i y 9 1 I a P l 6 5 / f + i b 3 d 3 + u 7 3 7 n / + d P v f v r 5 3 u 9 z 7 y d 3 f p / v P v i 9 f v J r 9 B g n f S z W u x X L n 7 z + y Z 9 t y v 9 w 4 t D d T / t 0 f / P V d 3 d 3 n j 5 8 8 J 3 P v / y 9 X / 1 e e 0 + + u v f w 9 N s / 8 R M H 3 5 y W 7 3 Z 6 e 5 b / I R A + h t z P C s t H w t b X z 3 Z + n z d f 3 T 9 5 9 e r V y c 7 B / U 9 f / 1 4 v X r w + + I n v v N 9 C x y b S f 9 2 4 9 Y v v 7 D / 7 2 a b 8 D y d w 3 Y 1 E r l 8 + v f f i q 5 2 T Z 9 / + y b 1 n x 2 f H T 3 7 i O z / x 6 u H v 8 + L Z N 6 f l v 3 b o + s M g / D c d u 8 r a d N j J B y 5 N f / m K E l M n X 7 7 4 R h e 8 v 3 1 2 + u r 4 1 c m 3 f 5 + f T d B v T n / v N / T t 6 b O z 3 / t r L H b H Y L 8 4 / s m z z 4 / f n H 3 5 4 p v E + P i r N 1 8 + O 9 s 8 a 7 f F E A z w 1 f P j b w T W 0 1 d n z 5 / / / k + / / O 6 L 3 / / L F y R d L 3 7 y G w H 7 7 b P P v / 2 c / v / m 9 3 / 9 5 t V X J 2 + + e n X 6 + 3 9 B a / O n r 7 6 Z S a I J P 6 X F 9 J P T 3 / / 3 O v 1 9 v h m Q J 8 / P X n 7 x 5 d P T 3 3 v z t D / 7 6 v n z 1 2 c / d f p e s 2 9 g / z 4 / C 7 C P n 3 7 n q 9 e Q g b M X b 3 Q l 7 h u g B v 3 5 5 v T k R i m 4 L b i n X / 7 + L 7 5 8 8 / s / P X 1 + + o b M x l f g h N 9 f F N k 3 M 3 u v v / 3 l d 9 k 4 n L 5 4 8 / r 3 P 3 7 9 + 5 / + 3 i e n z + 0 n 3 0 w f X 7 0 k T f P 6 9 e / / 4 v S 7 v / / z s x d f Q + H c 1 V / P T l / T H 6 9 e v / r 9 X / / e v z / a 0 F + y N k C f v / 7 9 f / L 4 F d n J 5 6 c k j 2 + O q a N X R 4 / t r 7 / / t 8 n + P T 9 N 3 z X F o 2 V R f v Z R W 6 / z j 9 D Z m 9 / 7 9 / / y y X d o 1 v A + / f / 5 V 6 e v I 8 3 u R u G / M V g y a q 9 e / d 7 B 3 2 d P j 4 6 f P y c S P 3 1 1 / P n v T w j Q L 1 + + p O E 9 p c G i I 1 a H / A s N q / N y B B j J L 1 H y 2 z R L Z 2 9 + / y + O T 1 5 9 6 c F i J G 8 B h P 4 8 w X S Y 0 X x 9 d L 4 4 f f 7 G g n n 9 9 e G o 1 P z + 3 / 3 y 1 e / 1 5 M s v f 6 + v M S h D m e 8 + g U K m r 1 4 M o H M L W A a N 3 / / l 8 e v X 9 M f T r 4 H P m 2 + f f u F T 9 r b v v X 7 z + z w / / f 2 / e v n 0 m A Q e u s 8 f x s 5 7 U f X N q + M X r 0 n f f y C Y H 4 d t + / o v f / X 1 X 3 7 x 5 e / / 3 V f H v r j c l o p 2 B j t D v + 3 7 r B b p A y c k H 8 D d F p k z n 5 G O X j / 8 y e M 3 P 7 X / e 3 / + n b 1 7 D 3 Z 3 X z 5 9 8 P z s O z / 5 n d e f v h f w l 2 S 6 y I B 9 2 B Q r E H 7 j 6 1 C L F D x c 4 d d n L z 4 n 5 n 3 6 8 v d X a f w a s L 5 6 f U r S + + b s C 7 L n 5 A R 9 S X r z t g r q b q i L A Y n s G J s e s s d H U O S P 7 3 Y / f S x j R 0 S 2 a U a 8 V v o G I p a j 7 1 b 1 2 0 l V v T U N + M P H r 9 8 Y 4 T 0 i 7 v f + Q r P P T 4 / + H 2 i k W L W D 5 A E A < / A p p l i c a t i o n > 
</file>

<file path=customXml/itemProps1.xml><?xml version="1.0" encoding="utf-8"?>
<ds:datastoreItem xmlns:ds="http://schemas.openxmlformats.org/officeDocument/2006/customXml" ds:itemID="{9631CEE8-EA48-404F-A316-8DE12F0ECE5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6d. Servicios Personales x Cate</vt:lpstr>
      <vt:lpstr>Servicios de Salud</vt:lpstr>
      <vt:lpstr>fuente1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6d. Clasificación de Servicios Personales por Categoría</dc:title>
  <dc:creator>steel</dc:creator>
  <cp:lastModifiedBy>SAR</cp:lastModifiedBy>
  <cp:lastPrinted>2021-01-29T02:52:58Z</cp:lastPrinted>
  <dcterms:created xsi:type="dcterms:W3CDTF">2017-07-25T20:59:38Z</dcterms:created>
  <dcterms:modified xsi:type="dcterms:W3CDTF">2021-01-29T21:56:52Z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6d. Servicios Personales x Cate</vt:lpwstr>
  </property>
  <property fmtid="{D5CDD505-2E9C-101B-9397-08002B2CF9AE}" pid="3" name="BExAnalyzer_OldName">
    <vt:lpwstr>6d. Estado Analítico de Egresos Clasif Serv Personales(S9VATZ4XGJ23711PD7LIJVJS6).xlsx</vt:lpwstr>
  </property>
</Properties>
</file>